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385" yWindow="690" windowWidth="16215" windowHeight="11055" activeTab="3"/>
  </bookViews>
  <sheets>
    <sheet name="Pokyny pro vyplnění" sheetId="11" r:id="rId1"/>
    <sheet name="VzorPolozky" sheetId="10" state="hidden" r:id="rId2"/>
    <sheet name="Stavba" sheetId="14" r:id="rId3"/>
    <sheet name="D.1.4.A 1 Pol" sheetId="13" r:id="rId4"/>
  </sheets>
  <externalReferences>
    <externalReference r:id="rId5"/>
  </externalReferences>
  <definedNames>
    <definedName name="CenaCelkem">#REF!</definedName>
    <definedName name="CenaCelkemBezDPH">#REF!</definedName>
    <definedName name="CenaCelkemVypocet" localSheetId="2">Stavba!#REF!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SniVypocet" localSheetId="2">Stavba!#REF!</definedName>
    <definedName name="ZakladDPHZakl">#REF!</definedName>
    <definedName name="ZakladDPHZaklVypocet" localSheetId="2">Stavba!#REF!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4" l="1"/>
  <c r="I19" i="14"/>
  <c r="I18" i="14"/>
  <c r="S293" i="13"/>
  <c r="S292" i="13" s="1"/>
  <c r="Q293" i="13"/>
  <c r="Q292" i="13" s="1"/>
  <c r="O293" i="13"/>
  <c r="K293" i="13"/>
  <c r="I293" i="13"/>
  <c r="I292" i="13" s="1"/>
  <c r="G293" i="13"/>
  <c r="M293" i="13" s="1"/>
  <c r="M292" i="13" s="1"/>
  <c r="O292" i="13"/>
  <c r="K292" i="13"/>
  <c r="S290" i="13"/>
  <c r="Q290" i="13"/>
  <c r="O290" i="13"/>
  <c r="K290" i="13"/>
  <c r="I290" i="13"/>
  <c r="G290" i="13"/>
  <c r="M290" i="13" s="1"/>
  <c r="S289" i="13"/>
  <c r="Q289" i="13"/>
  <c r="O289" i="13"/>
  <c r="K289" i="13"/>
  <c r="I289" i="13"/>
  <c r="G289" i="13"/>
  <c r="M289" i="13" s="1"/>
  <c r="S288" i="13"/>
  <c r="Q288" i="13"/>
  <c r="O288" i="13"/>
  <c r="K288" i="13"/>
  <c r="I288" i="13"/>
  <c r="G288" i="13"/>
  <c r="M288" i="13" s="1"/>
  <c r="S287" i="13"/>
  <c r="Q287" i="13"/>
  <c r="O287" i="13"/>
  <c r="K287" i="13"/>
  <c r="I287" i="13"/>
  <c r="G287" i="13"/>
  <c r="M287" i="13" s="1"/>
  <c r="S286" i="13"/>
  <c r="Q286" i="13"/>
  <c r="O286" i="13"/>
  <c r="K286" i="13"/>
  <c r="I286" i="13"/>
  <c r="G286" i="13"/>
  <c r="M286" i="13" s="1"/>
  <c r="S285" i="13"/>
  <c r="Q285" i="13"/>
  <c r="O285" i="13"/>
  <c r="K285" i="13"/>
  <c r="I285" i="13"/>
  <c r="G285" i="13"/>
  <c r="M285" i="13" s="1"/>
  <c r="S284" i="13"/>
  <c r="Q284" i="13"/>
  <c r="O284" i="13"/>
  <c r="K284" i="13"/>
  <c r="I284" i="13"/>
  <c r="G284" i="13"/>
  <c r="M284" i="13" s="1"/>
  <c r="S283" i="13"/>
  <c r="Q283" i="13"/>
  <c r="O283" i="13"/>
  <c r="K283" i="13"/>
  <c r="I283" i="13"/>
  <c r="G283" i="13"/>
  <c r="M283" i="13" s="1"/>
  <c r="S282" i="13"/>
  <c r="Q282" i="13"/>
  <c r="O282" i="13"/>
  <c r="K282" i="13"/>
  <c r="I282" i="13"/>
  <c r="G282" i="13"/>
  <c r="M282" i="13" s="1"/>
  <c r="S281" i="13"/>
  <c r="Q281" i="13"/>
  <c r="O281" i="13"/>
  <c r="K281" i="13"/>
  <c r="I281" i="13"/>
  <c r="G281" i="13"/>
  <c r="M281" i="13" s="1"/>
  <c r="S280" i="13"/>
  <c r="Q280" i="13"/>
  <c r="O280" i="13"/>
  <c r="K280" i="13"/>
  <c r="I280" i="13"/>
  <c r="G280" i="13"/>
  <c r="M280" i="13" s="1"/>
  <c r="S279" i="13"/>
  <c r="Q279" i="13"/>
  <c r="O279" i="13"/>
  <c r="K279" i="13"/>
  <c r="I279" i="13"/>
  <c r="G279" i="13"/>
  <c r="M279" i="13" s="1"/>
  <c r="S278" i="13"/>
  <c r="Q278" i="13"/>
  <c r="O278" i="13"/>
  <c r="K278" i="13"/>
  <c r="I278" i="13"/>
  <c r="G278" i="13"/>
  <c r="M278" i="13" s="1"/>
  <c r="S277" i="13"/>
  <c r="Q277" i="13"/>
  <c r="O277" i="13"/>
  <c r="K277" i="13"/>
  <c r="I277" i="13"/>
  <c r="G277" i="13"/>
  <c r="M277" i="13" s="1"/>
  <c r="S276" i="13"/>
  <c r="Q276" i="13"/>
  <c r="O276" i="13"/>
  <c r="K276" i="13"/>
  <c r="I276" i="13"/>
  <c r="G276" i="13"/>
  <c r="M276" i="13" s="1"/>
  <c r="S275" i="13"/>
  <c r="Q275" i="13"/>
  <c r="O275" i="13"/>
  <c r="K275" i="13"/>
  <c r="I275" i="13"/>
  <c r="G275" i="13"/>
  <c r="M275" i="13" s="1"/>
  <c r="S274" i="13"/>
  <c r="Q274" i="13"/>
  <c r="O274" i="13"/>
  <c r="K274" i="13"/>
  <c r="I274" i="13"/>
  <c r="G274" i="13"/>
  <c r="M274" i="13" s="1"/>
  <c r="S273" i="13"/>
  <c r="Q273" i="13"/>
  <c r="O273" i="13"/>
  <c r="K273" i="13"/>
  <c r="I273" i="13"/>
  <c r="G273" i="13"/>
  <c r="M273" i="13" s="1"/>
  <c r="S272" i="13"/>
  <c r="Q272" i="13"/>
  <c r="O272" i="13"/>
  <c r="K272" i="13"/>
  <c r="I272" i="13"/>
  <c r="G272" i="13"/>
  <c r="M272" i="13" s="1"/>
  <c r="S271" i="13"/>
  <c r="Q271" i="13"/>
  <c r="O271" i="13"/>
  <c r="K271" i="13"/>
  <c r="I271" i="13"/>
  <c r="G271" i="13"/>
  <c r="M271" i="13" s="1"/>
  <c r="S270" i="13"/>
  <c r="Q270" i="13"/>
  <c r="O270" i="13"/>
  <c r="K270" i="13"/>
  <c r="I270" i="13"/>
  <c r="G270" i="13"/>
  <c r="M270" i="13" s="1"/>
  <c r="S269" i="13"/>
  <c r="Q269" i="13"/>
  <c r="O269" i="13"/>
  <c r="K269" i="13"/>
  <c r="I269" i="13"/>
  <c r="G269" i="13"/>
  <c r="M269" i="13" s="1"/>
  <c r="S268" i="13"/>
  <c r="Q268" i="13"/>
  <c r="O268" i="13"/>
  <c r="K268" i="13"/>
  <c r="I268" i="13"/>
  <c r="G268" i="13"/>
  <c r="M268" i="13" s="1"/>
  <c r="S267" i="13"/>
  <c r="Q267" i="13"/>
  <c r="O267" i="13"/>
  <c r="K267" i="13"/>
  <c r="I267" i="13"/>
  <c r="G267" i="13"/>
  <c r="M267" i="13" s="1"/>
  <c r="S266" i="13"/>
  <c r="Q266" i="13"/>
  <c r="O266" i="13"/>
  <c r="K266" i="13"/>
  <c r="I266" i="13"/>
  <c r="G266" i="13"/>
  <c r="M266" i="13" s="1"/>
  <c r="S265" i="13"/>
  <c r="Q265" i="13"/>
  <c r="O265" i="13"/>
  <c r="K265" i="13"/>
  <c r="I265" i="13"/>
  <c r="G265" i="13"/>
  <c r="M265" i="13" s="1"/>
  <c r="S264" i="13"/>
  <c r="Q264" i="13"/>
  <c r="O264" i="13"/>
  <c r="K264" i="13"/>
  <c r="I264" i="13"/>
  <c r="G264" i="13"/>
  <c r="M264" i="13" s="1"/>
  <c r="S263" i="13"/>
  <c r="Q263" i="13"/>
  <c r="O263" i="13"/>
  <c r="K263" i="13"/>
  <c r="I263" i="13"/>
  <c r="G263" i="13"/>
  <c r="M263" i="13" s="1"/>
  <c r="S262" i="13"/>
  <c r="Q262" i="13"/>
  <c r="O262" i="13"/>
  <c r="K262" i="13"/>
  <c r="I262" i="13"/>
  <c r="G262" i="13"/>
  <c r="M262" i="13" s="1"/>
  <c r="S261" i="13"/>
  <c r="Q261" i="13"/>
  <c r="O261" i="13"/>
  <c r="K261" i="13"/>
  <c r="I261" i="13"/>
  <c r="G261" i="13"/>
  <c r="M261" i="13" s="1"/>
  <c r="S260" i="13"/>
  <c r="Q260" i="13"/>
  <c r="O260" i="13"/>
  <c r="K260" i="13"/>
  <c r="I260" i="13"/>
  <c r="G260" i="13"/>
  <c r="M260" i="13" s="1"/>
  <c r="S259" i="13"/>
  <c r="Q259" i="13"/>
  <c r="O259" i="13"/>
  <c r="K259" i="13"/>
  <c r="I259" i="13"/>
  <c r="G259" i="13"/>
  <c r="M259" i="13" s="1"/>
  <c r="S258" i="13"/>
  <c r="Q258" i="13"/>
  <c r="O258" i="13"/>
  <c r="M258" i="13"/>
  <c r="K258" i="13"/>
  <c r="I258" i="13"/>
  <c r="G258" i="13"/>
  <c r="S257" i="13"/>
  <c r="Q257" i="13"/>
  <c r="O257" i="13"/>
  <c r="K257" i="13"/>
  <c r="I257" i="13"/>
  <c r="G257" i="13"/>
  <c r="M257" i="13" s="1"/>
  <c r="S256" i="13"/>
  <c r="Q256" i="13"/>
  <c r="O256" i="13"/>
  <c r="K256" i="13"/>
  <c r="I256" i="13"/>
  <c r="G256" i="13"/>
  <c r="M256" i="13" s="1"/>
  <c r="S255" i="13"/>
  <c r="Q255" i="13"/>
  <c r="O255" i="13"/>
  <c r="K255" i="13"/>
  <c r="I255" i="13"/>
  <c r="G255" i="13"/>
  <c r="M255" i="13" s="1"/>
  <c r="S254" i="13"/>
  <c r="Q254" i="13"/>
  <c r="O254" i="13"/>
  <c r="K254" i="13"/>
  <c r="I254" i="13"/>
  <c r="G254" i="13"/>
  <c r="M254" i="13" s="1"/>
  <c r="S253" i="13"/>
  <c r="Q253" i="13"/>
  <c r="O253" i="13"/>
  <c r="K253" i="13"/>
  <c r="I253" i="13"/>
  <c r="G253" i="13"/>
  <c r="M253" i="13" s="1"/>
  <c r="S252" i="13"/>
  <c r="Q252" i="13"/>
  <c r="O252" i="13"/>
  <c r="K252" i="13"/>
  <c r="I252" i="13"/>
  <c r="G252" i="13"/>
  <c r="M252" i="13" s="1"/>
  <c r="S251" i="13"/>
  <c r="Q251" i="13"/>
  <c r="O251" i="13"/>
  <c r="K251" i="13"/>
  <c r="I251" i="13"/>
  <c r="G251" i="13"/>
  <c r="M251" i="13" s="1"/>
  <c r="S250" i="13"/>
  <c r="Q250" i="13"/>
  <c r="O250" i="13"/>
  <c r="K250" i="13"/>
  <c r="I250" i="13"/>
  <c r="G250" i="13"/>
  <c r="M250" i="13" s="1"/>
  <c r="S249" i="13"/>
  <c r="Q249" i="13"/>
  <c r="O249" i="13"/>
  <c r="K249" i="13"/>
  <c r="I249" i="13"/>
  <c r="G249" i="13"/>
  <c r="M249" i="13" s="1"/>
  <c r="S248" i="13"/>
  <c r="Q248" i="13"/>
  <c r="O248" i="13"/>
  <c r="K248" i="13"/>
  <c r="I248" i="13"/>
  <c r="G248" i="13"/>
  <c r="M248" i="13" s="1"/>
  <c r="S247" i="13"/>
  <c r="Q247" i="13"/>
  <c r="O247" i="13"/>
  <c r="K247" i="13"/>
  <c r="I247" i="13"/>
  <c r="G247" i="13"/>
  <c r="M247" i="13" s="1"/>
  <c r="S246" i="13"/>
  <c r="Q246" i="13"/>
  <c r="O246" i="13"/>
  <c r="K246" i="13"/>
  <c r="I246" i="13"/>
  <c r="G246" i="13"/>
  <c r="M246" i="13" s="1"/>
  <c r="S245" i="13"/>
  <c r="Q245" i="13"/>
  <c r="O245" i="13"/>
  <c r="K245" i="13"/>
  <c r="I245" i="13"/>
  <c r="G245" i="13"/>
  <c r="M245" i="13" s="1"/>
  <c r="S244" i="13"/>
  <c r="Q244" i="13"/>
  <c r="O244" i="13"/>
  <c r="K244" i="13"/>
  <c r="I244" i="13"/>
  <c r="G244" i="13"/>
  <c r="M244" i="13" s="1"/>
  <c r="S243" i="13"/>
  <c r="Q243" i="13"/>
  <c r="O243" i="13"/>
  <c r="K243" i="13"/>
  <c r="I243" i="13"/>
  <c r="G243" i="13"/>
  <c r="M243" i="13" s="1"/>
  <c r="S242" i="13"/>
  <c r="Q242" i="13"/>
  <c r="O242" i="13"/>
  <c r="K242" i="13"/>
  <c r="I242" i="13"/>
  <c r="G242" i="13"/>
  <c r="M242" i="13" s="1"/>
  <c r="S241" i="13"/>
  <c r="Q241" i="13"/>
  <c r="O241" i="13"/>
  <c r="K241" i="13"/>
  <c r="I241" i="13"/>
  <c r="G241" i="13"/>
  <c r="M241" i="13" s="1"/>
  <c r="S240" i="13"/>
  <c r="Q240" i="13"/>
  <c r="O240" i="13"/>
  <c r="K240" i="13"/>
  <c r="I240" i="13"/>
  <c r="G240" i="13"/>
  <c r="M240" i="13" s="1"/>
  <c r="S239" i="13"/>
  <c r="Q239" i="13"/>
  <c r="O239" i="13"/>
  <c r="K239" i="13"/>
  <c r="I239" i="13"/>
  <c r="G239" i="13"/>
  <c r="M239" i="13" s="1"/>
  <c r="S238" i="13"/>
  <c r="Q238" i="13"/>
  <c r="O238" i="13"/>
  <c r="K238" i="13"/>
  <c r="I238" i="13"/>
  <c r="G238" i="13"/>
  <c r="M238" i="13" s="1"/>
  <c r="S237" i="13"/>
  <c r="Q237" i="13"/>
  <c r="O237" i="13"/>
  <c r="K237" i="13"/>
  <c r="I237" i="13"/>
  <c r="G237" i="13"/>
  <c r="M237" i="13" s="1"/>
  <c r="S236" i="13"/>
  <c r="Q236" i="13"/>
  <c r="O236" i="13"/>
  <c r="K236" i="13"/>
  <c r="I236" i="13"/>
  <c r="G236" i="13"/>
  <c r="M236" i="13" s="1"/>
  <c r="S235" i="13"/>
  <c r="Q235" i="13"/>
  <c r="O235" i="13"/>
  <c r="K235" i="13"/>
  <c r="I235" i="13"/>
  <c r="G235" i="13"/>
  <c r="M235" i="13" s="1"/>
  <c r="S234" i="13"/>
  <c r="Q234" i="13"/>
  <c r="O234" i="13"/>
  <c r="K234" i="13"/>
  <c r="I234" i="13"/>
  <c r="G234" i="13"/>
  <c r="M234" i="13" s="1"/>
  <c r="S233" i="13"/>
  <c r="Q233" i="13"/>
  <c r="O233" i="13"/>
  <c r="K233" i="13"/>
  <c r="I233" i="13"/>
  <c r="G233" i="13"/>
  <c r="M233" i="13" s="1"/>
  <c r="S232" i="13"/>
  <c r="Q232" i="13"/>
  <c r="O232" i="13"/>
  <c r="K232" i="13"/>
  <c r="I232" i="13"/>
  <c r="G232" i="13"/>
  <c r="M232" i="13" s="1"/>
  <c r="S231" i="13"/>
  <c r="Q231" i="13"/>
  <c r="O231" i="13"/>
  <c r="K231" i="13"/>
  <c r="I231" i="13"/>
  <c r="G231" i="13"/>
  <c r="M231" i="13" s="1"/>
  <c r="S230" i="13"/>
  <c r="Q230" i="13"/>
  <c r="O230" i="13"/>
  <c r="K230" i="13"/>
  <c r="I230" i="13"/>
  <c r="G230" i="13"/>
  <c r="M230" i="13" s="1"/>
  <c r="S229" i="13"/>
  <c r="Q229" i="13"/>
  <c r="O229" i="13"/>
  <c r="K229" i="13"/>
  <c r="I229" i="13"/>
  <c r="G229" i="13"/>
  <c r="M229" i="13" s="1"/>
  <c r="S228" i="13"/>
  <c r="Q228" i="13"/>
  <c r="O228" i="13"/>
  <c r="K228" i="13"/>
  <c r="I228" i="13"/>
  <c r="G228" i="13"/>
  <c r="M228" i="13" s="1"/>
  <c r="S227" i="13"/>
  <c r="Q227" i="13"/>
  <c r="O227" i="13"/>
  <c r="K227" i="13"/>
  <c r="I227" i="13"/>
  <c r="G227" i="13"/>
  <c r="S223" i="13"/>
  <c r="Q223" i="13"/>
  <c r="O223" i="13"/>
  <c r="K223" i="13"/>
  <c r="I223" i="13"/>
  <c r="G223" i="13"/>
  <c r="M223" i="13" s="1"/>
  <c r="S222" i="13"/>
  <c r="Q222" i="13"/>
  <c r="O222" i="13"/>
  <c r="K222" i="13"/>
  <c r="I222" i="13"/>
  <c r="G222" i="13"/>
  <c r="M222" i="13" s="1"/>
  <c r="S221" i="13"/>
  <c r="Q221" i="13"/>
  <c r="O221" i="13"/>
  <c r="K221" i="13"/>
  <c r="I221" i="13"/>
  <c r="G221" i="13"/>
  <c r="M221" i="13" s="1"/>
  <c r="S220" i="13"/>
  <c r="Q220" i="13"/>
  <c r="O220" i="13"/>
  <c r="K220" i="13"/>
  <c r="I220" i="13"/>
  <c r="G220" i="13"/>
  <c r="M220" i="13" s="1"/>
  <c r="S219" i="13"/>
  <c r="Q219" i="13"/>
  <c r="O219" i="13"/>
  <c r="K219" i="13"/>
  <c r="I219" i="13"/>
  <c r="G219" i="13"/>
  <c r="M219" i="13" s="1"/>
  <c r="S218" i="13"/>
  <c r="Q218" i="13"/>
  <c r="O218" i="13"/>
  <c r="K218" i="13"/>
  <c r="I218" i="13"/>
  <c r="G218" i="13"/>
  <c r="M218" i="13" s="1"/>
  <c r="S217" i="13"/>
  <c r="Q217" i="13"/>
  <c r="O217" i="13"/>
  <c r="K217" i="13"/>
  <c r="I217" i="13"/>
  <c r="G217" i="13"/>
  <c r="M217" i="13" s="1"/>
  <c r="S216" i="13"/>
  <c r="Q216" i="13"/>
  <c r="O216" i="13"/>
  <c r="K216" i="13"/>
  <c r="I216" i="13"/>
  <c r="G216" i="13"/>
  <c r="M216" i="13" s="1"/>
  <c r="S215" i="13"/>
  <c r="Q215" i="13"/>
  <c r="O215" i="13"/>
  <c r="K215" i="13"/>
  <c r="I215" i="13"/>
  <c r="G215" i="13"/>
  <c r="M215" i="13" s="1"/>
  <c r="S214" i="13"/>
  <c r="Q214" i="13"/>
  <c r="O214" i="13"/>
  <c r="K214" i="13"/>
  <c r="I214" i="13"/>
  <c r="G214" i="13"/>
  <c r="M214" i="13" s="1"/>
  <c r="S213" i="13"/>
  <c r="Q213" i="13"/>
  <c r="O213" i="13"/>
  <c r="K213" i="13"/>
  <c r="I213" i="13"/>
  <c r="G213" i="13"/>
  <c r="M213" i="13" s="1"/>
  <c r="S212" i="13"/>
  <c r="Q212" i="13"/>
  <c r="O212" i="13"/>
  <c r="K212" i="13"/>
  <c r="I212" i="13"/>
  <c r="G212" i="13"/>
  <c r="M212" i="13" s="1"/>
  <c r="S211" i="13"/>
  <c r="Q211" i="13"/>
  <c r="O211" i="13"/>
  <c r="K211" i="13"/>
  <c r="I211" i="13"/>
  <c r="G211" i="13"/>
  <c r="M211" i="13" s="1"/>
  <c r="S210" i="13"/>
  <c r="Q210" i="13"/>
  <c r="O210" i="13"/>
  <c r="K210" i="13"/>
  <c r="I210" i="13"/>
  <c r="G210" i="13"/>
  <c r="M210" i="13" s="1"/>
  <c r="S209" i="13"/>
  <c r="Q209" i="13"/>
  <c r="O209" i="13"/>
  <c r="K209" i="13"/>
  <c r="I209" i="13"/>
  <c r="G209" i="13"/>
  <c r="M209" i="13" s="1"/>
  <c r="S208" i="13"/>
  <c r="Q208" i="13"/>
  <c r="O208" i="13"/>
  <c r="K208" i="13"/>
  <c r="I208" i="13"/>
  <c r="G208" i="13"/>
  <c r="M208" i="13" s="1"/>
  <c r="S207" i="13"/>
  <c r="Q207" i="13"/>
  <c r="O207" i="13"/>
  <c r="K207" i="13"/>
  <c r="I207" i="13"/>
  <c r="G207" i="13"/>
  <c r="M207" i="13" s="1"/>
  <c r="S206" i="13"/>
  <c r="Q206" i="13"/>
  <c r="O206" i="13"/>
  <c r="K206" i="13"/>
  <c r="I206" i="13"/>
  <c r="G206" i="13"/>
  <c r="M206" i="13" s="1"/>
  <c r="S205" i="13"/>
  <c r="Q205" i="13"/>
  <c r="O205" i="13"/>
  <c r="K205" i="13"/>
  <c r="I205" i="13"/>
  <c r="G205" i="13"/>
  <c r="M205" i="13" s="1"/>
  <c r="S204" i="13"/>
  <c r="Q204" i="13"/>
  <c r="O204" i="13"/>
  <c r="K204" i="13"/>
  <c r="I204" i="13"/>
  <c r="G204" i="13"/>
  <c r="M204" i="13" s="1"/>
  <c r="S203" i="13"/>
  <c r="Q203" i="13"/>
  <c r="O203" i="13"/>
  <c r="K203" i="13"/>
  <c r="I203" i="13"/>
  <c r="G203" i="13"/>
  <c r="M203" i="13" s="1"/>
  <c r="S202" i="13"/>
  <c r="Q202" i="13"/>
  <c r="O202" i="13"/>
  <c r="K202" i="13"/>
  <c r="I202" i="13"/>
  <c r="G202" i="13"/>
  <c r="M202" i="13" s="1"/>
  <c r="S201" i="13"/>
  <c r="Q201" i="13"/>
  <c r="O201" i="13"/>
  <c r="K201" i="13"/>
  <c r="I201" i="13"/>
  <c r="G201" i="13"/>
  <c r="M201" i="13" s="1"/>
  <c r="S200" i="13"/>
  <c r="Q200" i="13"/>
  <c r="O200" i="13"/>
  <c r="K200" i="13"/>
  <c r="I200" i="13"/>
  <c r="G200" i="13"/>
  <c r="M200" i="13" s="1"/>
  <c r="S199" i="13"/>
  <c r="Q199" i="13"/>
  <c r="O199" i="13"/>
  <c r="K199" i="13"/>
  <c r="I199" i="13"/>
  <c r="G199" i="13"/>
  <c r="M199" i="13" s="1"/>
  <c r="S198" i="13"/>
  <c r="Q198" i="13"/>
  <c r="O198" i="13"/>
  <c r="K198" i="13"/>
  <c r="I198" i="13"/>
  <c r="G198" i="13"/>
  <c r="M198" i="13" s="1"/>
  <c r="S197" i="13"/>
  <c r="Q197" i="13"/>
  <c r="O197" i="13"/>
  <c r="K197" i="13"/>
  <c r="I197" i="13"/>
  <c r="G197" i="13"/>
  <c r="M197" i="13" s="1"/>
  <c r="S196" i="13"/>
  <c r="Q196" i="13"/>
  <c r="O196" i="13"/>
  <c r="K196" i="13"/>
  <c r="I196" i="13"/>
  <c r="G196" i="13"/>
  <c r="M196" i="13" s="1"/>
  <c r="S195" i="13"/>
  <c r="Q195" i="13"/>
  <c r="O195" i="13"/>
  <c r="K195" i="13"/>
  <c r="I195" i="13"/>
  <c r="G195" i="13"/>
  <c r="M195" i="13" s="1"/>
  <c r="S194" i="13"/>
  <c r="Q194" i="13"/>
  <c r="O194" i="13"/>
  <c r="K194" i="13"/>
  <c r="I194" i="13"/>
  <c r="G194" i="13"/>
  <c r="M194" i="13" s="1"/>
  <c r="S193" i="13"/>
  <c r="Q193" i="13"/>
  <c r="O193" i="13"/>
  <c r="K193" i="13"/>
  <c r="I193" i="13"/>
  <c r="G193" i="13"/>
  <c r="M193" i="13" s="1"/>
  <c r="S192" i="13"/>
  <c r="Q192" i="13"/>
  <c r="O192" i="13"/>
  <c r="K192" i="13"/>
  <c r="I192" i="13"/>
  <c r="G192" i="13"/>
  <c r="M192" i="13" s="1"/>
  <c r="S191" i="13"/>
  <c r="Q191" i="13"/>
  <c r="O191" i="13"/>
  <c r="K191" i="13"/>
  <c r="I191" i="13"/>
  <c r="G191" i="13"/>
  <c r="M191" i="13" s="1"/>
  <c r="S190" i="13"/>
  <c r="Q190" i="13"/>
  <c r="O190" i="13"/>
  <c r="K190" i="13"/>
  <c r="I190" i="13"/>
  <c r="G190" i="13"/>
  <c r="M190" i="13" s="1"/>
  <c r="S189" i="13"/>
  <c r="Q189" i="13"/>
  <c r="O189" i="13"/>
  <c r="K189" i="13"/>
  <c r="I189" i="13"/>
  <c r="G189" i="13"/>
  <c r="M189" i="13" s="1"/>
  <c r="S188" i="13"/>
  <c r="Q188" i="13"/>
  <c r="O188" i="13"/>
  <c r="K188" i="13"/>
  <c r="I188" i="13"/>
  <c r="G188" i="13"/>
  <c r="M188" i="13" s="1"/>
  <c r="S187" i="13"/>
  <c r="Q187" i="13"/>
  <c r="O187" i="13"/>
  <c r="K187" i="13"/>
  <c r="I187" i="13"/>
  <c r="G187" i="13"/>
  <c r="M187" i="13" s="1"/>
  <c r="S186" i="13"/>
  <c r="Q186" i="13"/>
  <c r="O186" i="13"/>
  <c r="K186" i="13"/>
  <c r="I186" i="13"/>
  <c r="G186" i="13"/>
  <c r="M186" i="13" s="1"/>
  <c r="S185" i="13"/>
  <c r="Q185" i="13"/>
  <c r="O185" i="13"/>
  <c r="K185" i="13"/>
  <c r="I185" i="13"/>
  <c r="G185" i="13"/>
  <c r="M185" i="13" s="1"/>
  <c r="S184" i="13"/>
  <c r="Q184" i="13"/>
  <c r="O184" i="13"/>
  <c r="K184" i="13"/>
  <c r="I184" i="13"/>
  <c r="G184" i="13"/>
  <c r="M184" i="13" s="1"/>
  <c r="S183" i="13"/>
  <c r="Q183" i="13"/>
  <c r="O183" i="13"/>
  <c r="K183" i="13"/>
  <c r="I183" i="13"/>
  <c r="G183" i="13"/>
  <c r="M183" i="13" s="1"/>
  <c r="S182" i="13"/>
  <c r="Q182" i="13"/>
  <c r="O182" i="13"/>
  <c r="K182" i="13"/>
  <c r="I182" i="13"/>
  <c r="G182" i="13"/>
  <c r="M182" i="13" s="1"/>
  <c r="S181" i="13"/>
  <c r="Q181" i="13"/>
  <c r="O181" i="13"/>
  <c r="K181" i="13"/>
  <c r="I181" i="13"/>
  <c r="G181" i="13"/>
  <c r="M181" i="13" s="1"/>
  <c r="S179" i="13"/>
  <c r="Q179" i="13"/>
  <c r="O179" i="13"/>
  <c r="K179" i="13"/>
  <c r="I179" i="13"/>
  <c r="G179" i="13"/>
  <c r="M179" i="13" s="1"/>
  <c r="S177" i="13"/>
  <c r="Q177" i="13"/>
  <c r="O177" i="13"/>
  <c r="K177" i="13"/>
  <c r="I177" i="13"/>
  <c r="G177" i="13"/>
  <c r="M177" i="13" s="1"/>
  <c r="S175" i="13"/>
  <c r="Q175" i="13"/>
  <c r="O175" i="13"/>
  <c r="K175" i="13"/>
  <c r="I175" i="13"/>
  <c r="G175" i="13"/>
  <c r="M175" i="13" s="1"/>
  <c r="S173" i="13"/>
  <c r="Q173" i="13"/>
  <c r="O173" i="13"/>
  <c r="K173" i="13"/>
  <c r="I173" i="13"/>
  <c r="G173" i="13"/>
  <c r="S170" i="13"/>
  <c r="Q170" i="13"/>
  <c r="O170" i="13"/>
  <c r="K170" i="13"/>
  <c r="I170" i="13"/>
  <c r="G170" i="13"/>
  <c r="M170" i="13" s="1"/>
  <c r="S169" i="13"/>
  <c r="Q169" i="13"/>
  <c r="O169" i="13"/>
  <c r="K169" i="13"/>
  <c r="I169" i="13"/>
  <c r="G169" i="13"/>
  <c r="M169" i="13" s="1"/>
  <c r="S168" i="13"/>
  <c r="Q168" i="13"/>
  <c r="O168" i="13"/>
  <c r="K168" i="13"/>
  <c r="I168" i="13"/>
  <c r="G168" i="13"/>
  <c r="M168" i="13" s="1"/>
  <c r="S167" i="13"/>
  <c r="Q167" i="13"/>
  <c r="O167" i="13"/>
  <c r="K167" i="13"/>
  <c r="I167" i="13"/>
  <c r="G167" i="13"/>
  <c r="M167" i="13" s="1"/>
  <c r="S166" i="13"/>
  <c r="Q166" i="13"/>
  <c r="O166" i="13"/>
  <c r="K166" i="13"/>
  <c r="I166" i="13"/>
  <c r="G166" i="13"/>
  <c r="M166" i="13" s="1"/>
  <c r="S165" i="13"/>
  <c r="Q165" i="13"/>
  <c r="O165" i="13"/>
  <c r="K165" i="13"/>
  <c r="I165" i="13"/>
  <c r="G165" i="13"/>
  <c r="M165" i="13" s="1"/>
  <c r="S164" i="13"/>
  <c r="Q164" i="13"/>
  <c r="O164" i="13"/>
  <c r="K164" i="13"/>
  <c r="I164" i="13"/>
  <c r="G164" i="13"/>
  <c r="M164" i="13" s="1"/>
  <c r="S163" i="13"/>
  <c r="Q163" i="13"/>
  <c r="O163" i="13"/>
  <c r="K163" i="13"/>
  <c r="I163" i="13"/>
  <c r="G163" i="13"/>
  <c r="M163" i="13" s="1"/>
  <c r="S162" i="13"/>
  <c r="Q162" i="13"/>
  <c r="O162" i="13"/>
  <c r="K162" i="13"/>
  <c r="I162" i="13"/>
  <c r="G162" i="13"/>
  <c r="M162" i="13" s="1"/>
  <c r="S161" i="13"/>
  <c r="Q161" i="13"/>
  <c r="O161" i="13"/>
  <c r="K161" i="13"/>
  <c r="I161" i="13"/>
  <c r="G161" i="13"/>
  <c r="M161" i="13" s="1"/>
  <c r="S160" i="13"/>
  <c r="Q160" i="13"/>
  <c r="O160" i="13"/>
  <c r="K160" i="13"/>
  <c r="I160" i="13"/>
  <c r="G160" i="13"/>
  <c r="M160" i="13" s="1"/>
  <c r="S159" i="13"/>
  <c r="Q159" i="13"/>
  <c r="O159" i="13"/>
  <c r="K159" i="13"/>
  <c r="I159" i="13"/>
  <c r="G159" i="13"/>
  <c r="M159" i="13" s="1"/>
  <c r="S158" i="13"/>
  <c r="Q158" i="13"/>
  <c r="O158" i="13"/>
  <c r="K158" i="13"/>
  <c r="I158" i="13"/>
  <c r="G158" i="13"/>
  <c r="M158" i="13" s="1"/>
  <c r="S157" i="13"/>
  <c r="Q157" i="13"/>
  <c r="O157" i="13"/>
  <c r="K157" i="13"/>
  <c r="I157" i="13"/>
  <c r="G157" i="13"/>
  <c r="M157" i="13" s="1"/>
  <c r="S156" i="13"/>
  <c r="Q156" i="13"/>
  <c r="O156" i="13"/>
  <c r="K156" i="13"/>
  <c r="I156" i="13"/>
  <c r="G156" i="13"/>
  <c r="M156" i="13" s="1"/>
  <c r="S155" i="13"/>
  <c r="Q155" i="13"/>
  <c r="O155" i="13"/>
  <c r="K155" i="13"/>
  <c r="I155" i="13"/>
  <c r="G155" i="13"/>
  <c r="M155" i="13" s="1"/>
  <c r="S154" i="13"/>
  <c r="Q154" i="13"/>
  <c r="O154" i="13"/>
  <c r="K154" i="13"/>
  <c r="I154" i="13"/>
  <c r="G154" i="13"/>
  <c r="M154" i="13" s="1"/>
  <c r="S153" i="13"/>
  <c r="Q153" i="13"/>
  <c r="O153" i="13"/>
  <c r="K153" i="13"/>
  <c r="I153" i="13"/>
  <c r="G153" i="13"/>
  <c r="M153" i="13" s="1"/>
  <c r="S152" i="13"/>
  <c r="Q152" i="13"/>
  <c r="O152" i="13"/>
  <c r="K152" i="13"/>
  <c r="I152" i="13"/>
  <c r="G152" i="13"/>
  <c r="M152" i="13" s="1"/>
  <c r="S151" i="13"/>
  <c r="Q151" i="13"/>
  <c r="O151" i="13"/>
  <c r="M151" i="13"/>
  <c r="K151" i="13"/>
  <c r="I151" i="13"/>
  <c r="G151" i="13"/>
  <c r="S150" i="13"/>
  <c r="Q150" i="13"/>
  <c r="O150" i="13"/>
  <c r="K150" i="13"/>
  <c r="I150" i="13"/>
  <c r="G150" i="13"/>
  <c r="M150" i="13" s="1"/>
  <c r="S149" i="13"/>
  <c r="Q149" i="13"/>
  <c r="O149" i="13"/>
  <c r="K149" i="13"/>
  <c r="I149" i="13"/>
  <c r="G149" i="13"/>
  <c r="M149" i="13" s="1"/>
  <c r="S148" i="13"/>
  <c r="Q148" i="13"/>
  <c r="O148" i="13"/>
  <c r="K148" i="13"/>
  <c r="I148" i="13"/>
  <c r="G148" i="13"/>
  <c r="M148" i="13" s="1"/>
  <c r="S147" i="13"/>
  <c r="Q147" i="13"/>
  <c r="O147" i="13"/>
  <c r="K147" i="13"/>
  <c r="I147" i="13"/>
  <c r="G147" i="13"/>
  <c r="M147" i="13" s="1"/>
  <c r="S146" i="13"/>
  <c r="Q146" i="13"/>
  <c r="O146" i="13"/>
  <c r="K146" i="13"/>
  <c r="I146" i="13"/>
  <c r="G146" i="13"/>
  <c r="M146" i="13" s="1"/>
  <c r="S145" i="13"/>
  <c r="Q145" i="13"/>
  <c r="O145" i="13"/>
  <c r="K145" i="13"/>
  <c r="I145" i="13"/>
  <c r="G145" i="13"/>
  <c r="M145" i="13" s="1"/>
  <c r="S144" i="13"/>
  <c r="Q144" i="13"/>
  <c r="O144" i="13"/>
  <c r="K144" i="13"/>
  <c r="I144" i="13"/>
  <c r="G144" i="13"/>
  <c r="M144" i="13" s="1"/>
  <c r="S143" i="13"/>
  <c r="Q143" i="13"/>
  <c r="O143" i="13"/>
  <c r="K143" i="13"/>
  <c r="I143" i="13"/>
  <c r="G143" i="13"/>
  <c r="M143" i="13" s="1"/>
  <c r="S142" i="13"/>
  <c r="Q142" i="13"/>
  <c r="O142" i="13"/>
  <c r="K142" i="13"/>
  <c r="I142" i="13"/>
  <c r="G142" i="13"/>
  <c r="M142" i="13" s="1"/>
  <c r="S141" i="13"/>
  <c r="Q141" i="13"/>
  <c r="O141" i="13"/>
  <c r="K141" i="13"/>
  <c r="I141" i="13"/>
  <c r="G141" i="13"/>
  <c r="M141" i="13" s="1"/>
  <c r="S140" i="13"/>
  <c r="Q140" i="13"/>
  <c r="O140" i="13"/>
  <c r="K140" i="13"/>
  <c r="I140" i="13"/>
  <c r="G140" i="13"/>
  <c r="M140" i="13" s="1"/>
  <c r="S138" i="13"/>
  <c r="Q138" i="13"/>
  <c r="O138" i="13"/>
  <c r="K138" i="13"/>
  <c r="I138" i="13"/>
  <c r="G138" i="13"/>
  <c r="M138" i="13" s="1"/>
  <c r="S136" i="13"/>
  <c r="Q136" i="13"/>
  <c r="O136" i="13"/>
  <c r="K136" i="13"/>
  <c r="I136" i="13"/>
  <c r="G136" i="13"/>
  <c r="M136" i="13" s="1"/>
  <c r="S134" i="13"/>
  <c r="Q134" i="13"/>
  <c r="O134" i="13"/>
  <c r="K134" i="13"/>
  <c r="I134" i="13"/>
  <c r="G134" i="13"/>
  <c r="M134" i="13" s="1"/>
  <c r="S132" i="13"/>
  <c r="Q132" i="13"/>
  <c r="O132" i="13"/>
  <c r="K132" i="13"/>
  <c r="I132" i="13"/>
  <c r="G132" i="13"/>
  <c r="M132" i="13" s="1"/>
  <c r="S130" i="13"/>
  <c r="Q130" i="13"/>
  <c r="O130" i="13"/>
  <c r="K130" i="13"/>
  <c r="I130" i="13"/>
  <c r="G130" i="13"/>
  <c r="M130" i="13" s="1"/>
  <c r="S128" i="13"/>
  <c r="Q128" i="13"/>
  <c r="O128" i="13"/>
  <c r="K128" i="13"/>
  <c r="I128" i="13"/>
  <c r="G128" i="13"/>
  <c r="M128" i="13" s="1"/>
  <c r="S126" i="13"/>
  <c r="Q126" i="13"/>
  <c r="O126" i="13"/>
  <c r="K126" i="13"/>
  <c r="I126" i="13"/>
  <c r="G126" i="13"/>
  <c r="M126" i="13" s="1"/>
  <c r="S124" i="13"/>
  <c r="Q124" i="13"/>
  <c r="O124" i="13"/>
  <c r="K124" i="13"/>
  <c r="I124" i="13"/>
  <c r="G124" i="13"/>
  <c r="M124" i="13" s="1"/>
  <c r="S122" i="13"/>
  <c r="Q122" i="13"/>
  <c r="O122" i="13"/>
  <c r="M122" i="13"/>
  <c r="K122" i="13"/>
  <c r="I122" i="13"/>
  <c r="G122" i="13"/>
  <c r="S120" i="13"/>
  <c r="Q120" i="13"/>
  <c r="O120" i="13"/>
  <c r="K120" i="13"/>
  <c r="I120" i="13"/>
  <c r="G120" i="13"/>
  <c r="M120" i="13" s="1"/>
  <c r="S118" i="13"/>
  <c r="Q118" i="13"/>
  <c r="O118" i="13"/>
  <c r="K118" i="13"/>
  <c r="I118" i="13"/>
  <c r="G118" i="13"/>
  <c r="M118" i="13" s="1"/>
  <c r="S116" i="13"/>
  <c r="Q116" i="13"/>
  <c r="O116" i="13"/>
  <c r="K116" i="13"/>
  <c r="I116" i="13"/>
  <c r="G116" i="13"/>
  <c r="M116" i="13" s="1"/>
  <c r="S115" i="13"/>
  <c r="Q115" i="13"/>
  <c r="O115" i="13"/>
  <c r="K115" i="13"/>
  <c r="I115" i="13"/>
  <c r="G115" i="13"/>
  <c r="M115" i="13" s="1"/>
  <c r="S114" i="13"/>
  <c r="Q114" i="13"/>
  <c r="O114" i="13"/>
  <c r="K114" i="13"/>
  <c r="I114" i="13"/>
  <c r="G114" i="13"/>
  <c r="M114" i="13" s="1"/>
  <c r="S113" i="13"/>
  <c r="Q113" i="13"/>
  <c r="O113" i="13"/>
  <c r="K113" i="13"/>
  <c r="I113" i="13"/>
  <c r="G113" i="13"/>
  <c r="M113" i="13" s="1"/>
  <c r="S111" i="13"/>
  <c r="Q111" i="13"/>
  <c r="O111" i="13"/>
  <c r="K111" i="13"/>
  <c r="I111" i="13"/>
  <c r="G111" i="13"/>
  <c r="M111" i="13" s="1"/>
  <c r="S109" i="13"/>
  <c r="Q109" i="13"/>
  <c r="O109" i="13"/>
  <c r="K109" i="13"/>
  <c r="I109" i="13"/>
  <c r="G109" i="13"/>
  <c r="M109" i="13" s="1"/>
  <c r="S107" i="13"/>
  <c r="Q107" i="13"/>
  <c r="O107" i="13"/>
  <c r="K107" i="13"/>
  <c r="I107" i="13"/>
  <c r="G107" i="13"/>
  <c r="M107" i="13" s="1"/>
  <c r="S105" i="13"/>
  <c r="Q105" i="13"/>
  <c r="O105" i="13"/>
  <c r="K105" i="13"/>
  <c r="I105" i="13"/>
  <c r="G105" i="13"/>
  <c r="M105" i="13" s="1"/>
  <c r="S103" i="13"/>
  <c r="Q103" i="13"/>
  <c r="O103" i="13"/>
  <c r="K103" i="13"/>
  <c r="I103" i="13"/>
  <c r="G103" i="13"/>
  <c r="M103" i="13" s="1"/>
  <c r="S101" i="13"/>
  <c r="Q101" i="13"/>
  <c r="O101" i="13"/>
  <c r="K101" i="13"/>
  <c r="I101" i="13"/>
  <c r="G101" i="13"/>
  <c r="M101" i="13" s="1"/>
  <c r="S99" i="13"/>
  <c r="Q99" i="13"/>
  <c r="O99" i="13"/>
  <c r="K99" i="13"/>
  <c r="I99" i="13"/>
  <c r="G99" i="13"/>
  <c r="M99" i="13" s="1"/>
  <c r="S97" i="13"/>
  <c r="Q97" i="13"/>
  <c r="O97" i="13"/>
  <c r="K97" i="13"/>
  <c r="I97" i="13"/>
  <c r="G97" i="13"/>
  <c r="M97" i="13" s="1"/>
  <c r="S95" i="13"/>
  <c r="Q95" i="13"/>
  <c r="O95" i="13"/>
  <c r="K95" i="13"/>
  <c r="I95" i="13"/>
  <c r="G95" i="13"/>
  <c r="S92" i="13"/>
  <c r="Q92" i="13"/>
  <c r="O92" i="13"/>
  <c r="K92" i="13"/>
  <c r="I92" i="13"/>
  <c r="G92" i="13"/>
  <c r="M92" i="13" s="1"/>
  <c r="S91" i="13"/>
  <c r="Q91" i="13"/>
  <c r="O91" i="13"/>
  <c r="K91" i="13"/>
  <c r="I91" i="13"/>
  <c r="G91" i="13"/>
  <c r="M91" i="13" s="1"/>
  <c r="S90" i="13"/>
  <c r="Q90" i="13"/>
  <c r="O90" i="13"/>
  <c r="K90" i="13"/>
  <c r="I90" i="13"/>
  <c r="G90" i="13"/>
  <c r="M90" i="13" s="1"/>
  <c r="S89" i="13"/>
  <c r="Q89" i="13"/>
  <c r="O89" i="13"/>
  <c r="K89" i="13"/>
  <c r="I89" i="13"/>
  <c r="G89" i="13"/>
  <c r="M89" i="13" s="1"/>
  <c r="S88" i="13"/>
  <c r="Q88" i="13"/>
  <c r="O88" i="13"/>
  <c r="K88" i="13"/>
  <c r="I88" i="13"/>
  <c r="G88" i="13"/>
  <c r="M88" i="13" s="1"/>
  <c r="S87" i="13"/>
  <c r="Q87" i="13"/>
  <c r="O87" i="13"/>
  <c r="K87" i="13"/>
  <c r="I87" i="13"/>
  <c r="G87" i="13"/>
  <c r="M87" i="13" s="1"/>
  <c r="S86" i="13"/>
  <c r="Q86" i="13"/>
  <c r="O86" i="13"/>
  <c r="K86" i="13"/>
  <c r="I86" i="13"/>
  <c r="G86" i="13"/>
  <c r="M86" i="13" s="1"/>
  <c r="S85" i="13"/>
  <c r="Q85" i="13"/>
  <c r="O85" i="13"/>
  <c r="K85" i="13"/>
  <c r="I85" i="13"/>
  <c r="G85" i="13"/>
  <c r="M85" i="13" s="1"/>
  <c r="S84" i="13"/>
  <c r="Q84" i="13"/>
  <c r="O84" i="13"/>
  <c r="K84" i="13"/>
  <c r="I84" i="13"/>
  <c r="G84" i="13"/>
  <c r="M84" i="13" s="1"/>
  <c r="S83" i="13"/>
  <c r="Q83" i="13"/>
  <c r="O83" i="13"/>
  <c r="K83" i="13"/>
  <c r="I83" i="13"/>
  <c r="G83" i="13"/>
  <c r="M83" i="13" s="1"/>
  <c r="S82" i="13"/>
  <c r="Q82" i="13"/>
  <c r="O82" i="13"/>
  <c r="K82" i="13"/>
  <c r="I82" i="13"/>
  <c r="G82" i="13"/>
  <c r="M82" i="13" s="1"/>
  <c r="S81" i="13"/>
  <c r="Q81" i="13"/>
  <c r="O81" i="13"/>
  <c r="K81" i="13"/>
  <c r="I81" i="13"/>
  <c r="G81" i="13"/>
  <c r="M81" i="13" s="1"/>
  <c r="S80" i="13"/>
  <c r="Q80" i="13"/>
  <c r="O80" i="13"/>
  <c r="K80" i="13"/>
  <c r="I80" i="13"/>
  <c r="G80" i="13"/>
  <c r="M80" i="13" s="1"/>
  <c r="S79" i="13"/>
  <c r="Q79" i="13"/>
  <c r="O79" i="13"/>
  <c r="K79" i="13"/>
  <c r="I79" i="13"/>
  <c r="G79" i="13"/>
  <c r="M79" i="13" s="1"/>
  <c r="S78" i="13"/>
  <c r="Q78" i="13"/>
  <c r="O78" i="13"/>
  <c r="K78" i="13"/>
  <c r="I78" i="13"/>
  <c r="G78" i="13"/>
  <c r="M78" i="13" s="1"/>
  <c r="S77" i="13"/>
  <c r="Q77" i="13"/>
  <c r="O77" i="13"/>
  <c r="K77" i="13"/>
  <c r="I77" i="13"/>
  <c r="G77" i="13"/>
  <c r="M77" i="13" s="1"/>
  <c r="S76" i="13"/>
  <c r="Q76" i="13"/>
  <c r="O76" i="13"/>
  <c r="M76" i="13"/>
  <c r="K76" i="13"/>
  <c r="I76" i="13"/>
  <c r="I75" i="13" s="1"/>
  <c r="G76" i="13"/>
  <c r="S73" i="13"/>
  <c r="S72" i="13" s="1"/>
  <c r="Q73" i="13"/>
  <c r="Q72" i="13" s="1"/>
  <c r="O73" i="13"/>
  <c r="O72" i="13" s="1"/>
  <c r="K73" i="13"/>
  <c r="K72" i="13" s="1"/>
  <c r="I73" i="13"/>
  <c r="I72" i="13" s="1"/>
  <c r="G73" i="13"/>
  <c r="G72" i="13" s="1"/>
  <c r="I48" i="14" s="1"/>
  <c r="S71" i="13"/>
  <c r="Q71" i="13"/>
  <c r="O71" i="13"/>
  <c r="K71" i="13"/>
  <c r="I71" i="13"/>
  <c r="G71" i="13"/>
  <c r="M71" i="13" s="1"/>
  <c r="S70" i="13"/>
  <c r="Q70" i="13"/>
  <c r="O70" i="13"/>
  <c r="K70" i="13"/>
  <c r="I70" i="13"/>
  <c r="G70" i="13"/>
  <c r="M70" i="13" s="1"/>
  <c r="S69" i="13"/>
  <c r="Q69" i="13"/>
  <c r="O69" i="13"/>
  <c r="K69" i="13"/>
  <c r="I69" i="13"/>
  <c r="G69" i="13"/>
  <c r="M69" i="13" s="1"/>
  <c r="S68" i="13"/>
  <c r="Q68" i="13"/>
  <c r="O68" i="13"/>
  <c r="K68" i="13"/>
  <c r="I68" i="13"/>
  <c r="G68" i="13"/>
  <c r="M68" i="13" s="1"/>
  <c r="S67" i="13"/>
  <c r="Q67" i="13"/>
  <c r="O67" i="13"/>
  <c r="K67" i="13"/>
  <c r="I67" i="13"/>
  <c r="G67" i="13"/>
  <c r="M67" i="13" s="1"/>
  <c r="S66" i="13"/>
  <c r="Q66" i="13"/>
  <c r="O66" i="13"/>
  <c r="K66" i="13"/>
  <c r="I66" i="13"/>
  <c r="G66" i="13"/>
  <c r="M66" i="13" s="1"/>
  <c r="S65" i="13"/>
  <c r="Q65" i="13"/>
  <c r="O65" i="13"/>
  <c r="K65" i="13"/>
  <c r="I65" i="13"/>
  <c r="G65" i="13"/>
  <c r="M65" i="13" s="1"/>
  <c r="S64" i="13"/>
  <c r="Q64" i="13"/>
  <c r="O64" i="13"/>
  <c r="K64" i="13"/>
  <c r="I64" i="13"/>
  <c r="G64" i="13"/>
  <c r="M64" i="13" s="1"/>
  <c r="S63" i="13"/>
  <c r="Q63" i="13"/>
  <c r="O63" i="13"/>
  <c r="K63" i="13"/>
  <c r="I63" i="13"/>
  <c r="G63" i="13"/>
  <c r="M63" i="13" s="1"/>
  <c r="S62" i="13"/>
  <c r="Q62" i="13"/>
  <c r="O62" i="13"/>
  <c r="M62" i="13"/>
  <c r="K62" i="13"/>
  <c r="I62" i="13"/>
  <c r="G62" i="13"/>
  <c r="S61" i="13"/>
  <c r="Q61" i="13"/>
  <c r="O61" i="13"/>
  <c r="K61" i="13"/>
  <c r="I61" i="13"/>
  <c r="G61" i="13"/>
  <c r="M61" i="13" s="1"/>
  <c r="S60" i="13"/>
  <c r="Q60" i="13"/>
  <c r="O60" i="13"/>
  <c r="K60" i="13"/>
  <c r="I60" i="13"/>
  <c r="G60" i="13"/>
  <c r="M60" i="13" s="1"/>
  <c r="S59" i="13"/>
  <c r="Q59" i="13"/>
  <c r="O59" i="13"/>
  <c r="K59" i="13"/>
  <c r="I59" i="13"/>
  <c r="G59" i="13"/>
  <c r="M59" i="13" s="1"/>
  <c r="S58" i="13"/>
  <c r="Q58" i="13"/>
  <c r="O58" i="13"/>
  <c r="K58" i="13"/>
  <c r="I58" i="13"/>
  <c r="G58" i="13"/>
  <c r="M58" i="13" s="1"/>
  <c r="S56" i="13"/>
  <c r="Q56" i="13"/>
  <c r="O56" i="13"/>
  <c r="K56" i="13"/>
  <c r="I56" i="13"/>
  <c r="G56" i="13"/>
  <c r="M56" i="13" s="1"/>
  <c r="S55" i="13"/>
  <c r="Q55" i="13"/>
  <c r="O55" i="13"/>
  <c r="K55" i="13"/>
  <c r="I55" i="13"/>
  <c r="G55" i="13"/>
  <c r="M55" i="13" s="1"/>
  <c r="S54" i="13"/>
  <c r="Q54" i="13"/>
  <c r="O54" i="13"/>
  <c r="K54" i="13"/>
  <c r="I54" i="13"/>
  <c r="G54" i="13"/>
  <c r="M54" i="13" s="1"/>
  <c r="S52" i="13"/>
  <c r="Q52" i="13"/>
  <c r="O52" i="13"/>
  <c r="K52" i="13"/>
  <c r="K51" i="13" s="1"/>
  <c r="I52" i="13"/>
  <c r="G52" i="13"/>
  <c r="S48" i="13"/>
  <c r="S47" i="13" s="1"/>
  <c r="Q48" i="13"/>
  <c r="Q47" i="13" s="1"/>
  <c r="O48" i="13"/>
  <c r="O47" i="13" s="1"/>
  <c r="K48" i="13"/>
  <c r="K47" i="13" s="1"/>
  <c r="I48" i="13"/>
  <c r="I47" i="13" s="1"/>
  <c r="G48" i="13"/>
  <c r="G47" i="13" s="1"/>
  <c r="I45" i="14" s="1"/>
  <c r="S46" i="13"/>
  <c r="Q46" i="13"/>
  <c r="O46" i="13"/>
  <c r="K46" i="13"/>
  <c r="I46" i="13"/>
  <c r="G46" i="13"/>
  <c r="M46" i="13" s="1"/>
  <c r="S43" i="13"/>
  <c r="Q43" i="13"/>
  <c r="O43" i="13"/>
  <c r="K43" i="13"/>
  <c r="I43" i="13"/>
  <c r="G43" i="13"/>
  <c r="M43" i="13" s="1"/>
  <c r="S40" i="13"/>
  <c r="Q40" i="13"/>
  <c r="O40" i="13"/>
  <c r="K40" i="13"/>
  <c r="I40" i="13"/>
  <c r="G40" i="13"/>
  <c r="M40" i="13" s="1"/>
  <c r="S36" i="13"/>
  <c r="Q36" i="13"/>
  <c r="O36" i="13"/>
  <c r="K36" i="13"/>
  <c r="I36" i="13"/>
  <c r="G36" i="13"/>
  <c r="M36" i="13" s="1"/>
  <c r="S34" i="13"/>
  <c r="Q34" i="13"/>
  <c r="O34" i="13"/>
  <c r="K34" i="13"/>
  <c r="I34" i="13"/>
  <c r="G34" i="13"/>
  <c r="M34" i="13" s="1"/>
  <c r="S29" i="13"/>
  <c r="Q29" i="13"/>
  <c r="O29" i="13"/>
  <c r="M29" i="13"/>
  <c r="K29" i="13"/>
  <c r="I29" i="13"/>
  <c r="G29" i="13"/>
  <c r="S26" i="13"/>
  <c r="Q26" i="13"/>
  <c r="O26" i="13"/>
  <c r="K26" i="13"/>
  <c r="I26" i="13"/>
  <c r="G26" i="13"/>
  <c r="M26" i="13" s="1"/>
  <c r="S23" i="13"/>
  <c r="Q23" i="13"/>
  <c r="O23" i="13"/>
  <c r="K23" i="13"/>
  <c r="I23" i="13"/>
  <c r="G23" i="13"/>
  <c r="M23" i="13" s="1"/>
  <c r="S20" i="13"/>
  <c r="Q20" i="13"/>
  <c r="O20" i="13"/>
  <c r="K20" i="13"/>
  <c r="I20" i="13"/>
  <c r="G20" i="13"/>
  <c r="M20" i="13" s="1"/>
  <c r="S17" i="13"/>
  <c r="Q17" i="13"/>
  <c r="O17" i="13"/>
  <c r="K17" i="13"/>
  <c r="I17" i="13"/>
  <c r="G17" i="13"/>
  <c r="M17" i="13" s="1"/>
  <c r="S14" i="13"/>
  <c r="Q14" i="13"/>
  <c r="O14" i="13"/>
  <c r="M14" i="13"/>
  <c r="K14" i="13"/>
  <c r="I14" i="13"/>
  <c r="G14" i="13"/>
  <c r="S9" i="13"/>
  <c r="Q9" i="13"/>
  <c r="O9" i="13"/>
  <c r="K9" i="13"/>
  <c r="I9" i="13"/>
  <c r="G9" i="13"/>
  <c r="M9" i="13" s="1"/>
  <c r="K75" i="13" l="1"/>
  <c r="S75" i="13"/>
  <c r="I57" i="13"/>
  <c r="O8" i="13"/>
  <c r="Q57" i="13"/>
  <c r="Q75" i="13"/>
  <c r="G94" i="13"/>
  <c r="I50" i="14" s="1"/>
  <c r="G172" i="13"/>
  <c r="I51" i="14" s="1"/>
  <c r="I172" i="13"/>
  <c r="S172" i="13"/>
  <c r="I8" i="13"/>
  <c r="S8" i="13"/>
  <c r="O57" i="13"/>
  <c r="O94" i="13"/>
  <c r="G225" i="13"/>
  <c r="I52" i="14" s="1"/>
  <c r="G292" i="13"/>
  <c r="I53" i="14" s="1"/>
  <c r="K8" i="13"/>
  <c r="G57" i="13"/>
  <c r="I47" i="14" s="1"/>
  <c r="K57" i="13"/>
  <c r="M48" i="13"/>
  <c r="M47" i="13" s="1"/>
  <c r="G51" i="13"/>
  <c r="I46" i="14" s="1"/>
  <c r="Q51" i="13"/>
  <c r="G75" i="13"/>
  <c r="I49" i="14" s="1"/>
  <c r="O75" i="13"/>
  <c r="I94" i="13"/>
  <c r="S94" i="13"/>
  <c r="K172" i="13"/>
  <c r="S225" i="13"/>
  <c r="Q8" i="13"/>
  <c r="I51" i="13"/>
  <c r="S51" i="13"/>
  <c r="K94" i="13"/>
  <c r="O172" i="13"/>
  <c r="K225" i="13"/>
  <c r="Q172" i="13"/>
  <c r="O225" i="13"/>
  <c r="I225" i="13"/>
  <c r="Q225" i="13"/>
  <c r="G8" i="13"/>
  <c r="O51" i="13"/>
  <c r="S57" i="13"/>
  <c r="Q94" i="13"/>
  <c r="M57" i="13"/>
  <c r="M8" i="13"/>
  <c r="M75" i="13"/>
  <c r="M52" i="13"/>
  <c r="M51" i="13" s="1"/>
  <c r="M73" i="13"/>
  <c r="M72" i="13" s="1"/>
  <c r="M95" i="13"/>
  <c r="M94" i="13" s="1"/>
  <c r="M173" i="13"/>
  <c r="M172" i="13" s="1"/>
  <c r="M227" i="13"/>
  <c r="M225" i="13" s="1"/>
  <c r="I17" i="14" l="1"/>
  <c r="G295" i="13"/>
  <c r="I44" i="14"/>
  <c r="I54" i="14" s="1"/>
  <c r="A25" i="14"/>
  <c r="A23" i="14"/>
  <c r="J48" i="14" l="1"/>
  <c r="J51" i="14"/>
  <c r="J46" i="14"/>
  <c r="J49" i="14"/>
  <c r="J52" i="14"/>
  <c r="J44" i="14"/>
  <c r="J47" i="14"/>
  <c r="J50" i="14"/>
  <c r="J53" i="14"/>
  <c r="J45" i="14"/>
  <c r="I16" i="14"/>
  <c r="I21" i="14" s="1"/>
  <c r="G25" i="14" s="1"/>
  <c r="A24" i="14"/>
  <c r="A26" i="14"/>
  <c r="G28" i="14" l="1"/>
  <c r="G26" i="14"/>
  <c r="J54" i="14"/>
  <c r="A27" i="14"/>
  <c r="A28" i="1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<sst xmlns="http://schemas.openxmlformats.org/spreadsheetml/2006/main" count="1086" uniqueCount="498">
  <si>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</si>
  <si>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</si>
  <si>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</si>
  <si>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</si>
  <si>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</si>
  <si>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</si>
  <si>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</si>
  <si>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</si>
  <si>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</si>
  <si>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</si>
  <si>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</si>
  <si>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</si>
  <si>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</si>
  <si>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</si>
  <si>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</si>
  <si>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</si>
  <si>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</si>
  <si>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</si>
  <si>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</si>
  <si>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</si>
  <si>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</si>
  <si>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</si>
  <si>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</si>
  <si>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</si>
  <si>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</si>
  <si>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</si>
  <si>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</si>
  <si>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</si>
  <si>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</si>
  <si>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</si>
  <si>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</si>
  <si>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</si>
  <si>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</si>
  <si>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</si>
  <si>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</si>
  <si>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</si>
  <si>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</si>
  <si>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</si>
  <si>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</si>
  <si>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</si>
  <si>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ZTI</t>
  </si>
  <si>
    <t>D.1.4.A</t>
  </si>
  <si>
    <t>ZDRAVOTNĚ TECHNICKÉ INSTALACE</t>
  </si>
  <si>
    <t>Objekt:</t>
  </si>
  <si>
    <t>Rozpočet:</t>
  </si>
  <si>
    <t>01</t>
  </si>
  <si>
    <t>Rekonstrukce a modernizace objektu "C"</t>
  </si>
  <si>
    <t>CZK</t>
  </si>
  <si>
    <t>#POPR</t>
  </si>
  <si>
    <t>Popis rozpočtu: 1 - ZTI</t>
  </si>
  <si>
    <t>Všechny položky vlastní, R-položky, P-položky, individuální, atp. (neoznačené cenovou úrovní RTS) obsahují montáž a dodávku a veškeré náklady s tím spojené vč. vnitrostaveništního přesunu hmot a mimostaveništní dopravy.</t>
  </si>
  <si>
    <t>Rekapitulace dílů</t>
  </si>
  <si>
    <t>Typ dílu</t>
  </si>
  <si>
    <t>Zemní práce</t>
  </si>
  <si>
    <t>4</t>
  </si>
  <si>
    <t>Vodorovné konstrukce</t>
  </si>
  <si>
    <t>87</t>
  </si>
  <si>
    <t>Potrubí z trub z plastických hmot</t>
  </si>
  <si>
    <t>89</t>
  </si>
  <si>
    <t>Ostatní konstrukce na trubním vedení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</si>
  <si>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</si>
  <si>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</si>
  <si>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</si>
  <si>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</si>
  <si>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</si>
  <si>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</si>
  <si>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</si>
  <si>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</si>
  <si>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</si>
  <si>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</si>
  <si>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</si>
  <si>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</si>
  <si>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VN</t>
  </si>
  <si>
    <t>ON</t>
  </si>
  <si>
    <t>Položkový soupis prací a dodávek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</si>
  <si>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</si>
  <si>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</si>
  <si>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</si>
  <si>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</si>
  <si>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</si>
  <si>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</si>
  <si>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</si>
  <si>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</si>
  <si>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</si>
  <si>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</si>
  <si>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</si>
  <si>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</si>
  <si>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</si>
  <si>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</si>
  <si>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Nhod / MJ</t>
  </si>
  <si>
    <t>Nhod celk.</t>
  </si>
  <si>
    <t>Dodavatel</t>
  </si>
  <si>
    <t>Typ položky</t>
  </si>
  <si>
    <t>Díl:</t>
  </si>
  <si>
    <t>132201212R00</t>
  </si>
  <si>
    <t xml:space="preserve">Hloubení rýh šířky přes 60 do 200 cm do 1000 m3, v hornině 3, hloubení strojně </t>
  </si>
  <si>
    <t>m3</t>
  </si>
  <si>
    <t>Práce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</si>
  <si>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</si>
  <si>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(0,53*1,7+0,5*1,8+0,45*1,07+0,56*6,75+0,45*6,07+0,35*1,25+0,3*2,17+0,43*1,69+0,7*2,13+0,75*1,26+0,55*5,94+0,42*0,37+0,51*2,11+0,47*4,45+0,4*1,8+0,45*2,1+0,45*12,47+0,43*2,52+0,41*2,67+0,385*3,12+0,38*1,63)*0,6</t>
  </si>
  <si>
    <t>(1,*6,75+0,9*4,8+0,7*3,07+1,6*3,23+1,1*2,1+0,84*7,8+0,75*0,84)*0,8  +(2,8*19+2,35*2,2+2,76*8,22+2,4*3,1+2*13,35+2,35*11,65+1,6*22,33+1,95*2,75+2*2,45+2,5*7,96+1,84*5,25+1,55*1,65)*0,9 +(3,3*3,0+3,4*2,1)*1,0</t>
  </si>
  <si>
    <t>rozšíření pro šachty : 1,5*1,5*3+1,5*1,5*2,7</t>
  </si>
  <si>
    <t>132201219R00</t>
  </si>
  <si>
    <t xml:space="preserve">Hloubení rýh šířky přes 60 do 200 cm příplatek za lepivost, v hornině 3,  </t>
  </si>
  <si>
    <t>Odkaz na mn. položky pořadí 1 : 269,32899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</si>
  <si>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</si>
  <si>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</si>
  <si>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</si>
  <si>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</si>
  <si>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 xml:space="preserve"> (2*13,35+1,6*22,33+1,95*2,75+2*2,45+1,84*5,25+1,55*1,65)*2,0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</si>
  <si>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</si>
  <si>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</si>
  <si>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</si>
  <si>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3 : 169,81600</t>
  </si>
  <si>
    <t>151101102R00</t>
  </si>
  <si>
    <t>Zřízení pažení a rozepření stěn rýh příložné  pro jakoukoliv mezerovitost, hloubky do 4 m</t>
  </si>
  <si>
    <t xml:space="preserve">(2,8*19+2,35*2,2+2,76*8,22+2,4*3,1+2,35*11,65+2,5*7,96+3,3*3+3,4*2,1)*2 </t>
  </si>
  <si>
    <t>151101112R00</t>
  </si>
  <si>
    <t>Odstranění pažení a rozepření rýh příložné , hloubky do 4 m</t>
  </si>
  <si>
    <t>Odkaz na mn. položky pořadí 5 : 305,62940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</si>
  <si>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</si>
  <si>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</si>
  <si>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</si>
  <si>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10 : 69,32380</t>
  </si>
  <si>
    <t>Odkaz na mn. položky pořadí 13 : 14,64620</t>
  </si>
  <si>
    <t>vytl. kubatura šachtami : 6,46 : 6,46</t>
  </si>
  <si>
    <t>199000002R00</t>
  </si>
  <si>
    <t>Poplatky za skládku horniny 1- 4</t>
  </si>
  <si>
    <t>Odkaz na mn. položky pořadí 7 : 90,43000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</si>
  <si>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</si>
  <si>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</si>
  <si>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</si>
  <si>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7 : 90,43000*-1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</si>
  <si>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</si>
  <si>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</si>
  <si>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</si>
  <si>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128,5*0,5*0,8 +5,1*0,5*0,9+65,12*0,4*0,6</t>
  </si>
  <si>
    <t>175101109R00</t>
  </si>
  <si>
    <t xml:space="preserve">Obsyp potrubí příplatek za prohození sypaniny </t>
  </si>
  <si>
    <t>PC02</t>
  </si>
  <si>
    <t>Demontáž stávajících rušených šachet betonových vč. poklopu a odvoz na skládku</t>
  </si>
  <si>
    <t>hod</t>
  </si>
  <si>
    <t>Agregovaná položka</t>
  </si>
  <si>
    <t>451573111R00</t>
  </si>
  <si>
    <t>Lože pod potrubí, stoky a drobné objekty z písku a štěrkopísku  do 65 mm</t>
  </si>
  <si>
    <t>v otevřeném výkopu,</t>
  </si>
  <si>
    <t>128,5*0,1*0,8 +5,1*0,1*0,9+65,12*0,1*0,6</t>
  </si>
  <si>
    <t>871373121R00</t>
  </si>
  <si>
    <t>Montáž potrubí z trub z plastů těsněných gumovým kroužkem  DN 300 mm</t>
  </si>
  <si>
    <t>m</t>
  </si>
  <si>
    <t>v otevřeném výkopu ve sklonu do 20 %,</t>
  </si>
  <si>
    <t>871355221</t>
  </si>
  <si>
    <t>Potr.PVCtřídy SN8 DN200 vč. tvarovek - dodávka</t>
  </si>
  <si>
    <t>871355222</t>
  </si>
  <si>
    <t>Potr.PVCtřídy SN8 DN250 vč. tvarovek - dodávka</t>
  </si>
  <si>
    <t>871355223</t>
  </si>
  <si>
    <t>Potr.PVCtřídy SN8 DN300 vč. tvarovek - dodávka</t>
  </si>
  <si>
    <t>894432112R00</t>
  </si>
  <si>
    <t>Osazení plastových šachet revizních průměr 425 mm</t>
  </si>
  <si>
    <t>kus</t>
  </si>
  <si>
    <t>PC01</t>
  </si>
  <si>
    <t xml:space="preserve">Revizní šachta plastová  D425 potrubí DN160 vč. lit. poklopu </t>
  </si>
  <si>
    <t>kpl</t>
  </si>
  <si>
    <t>Specifikace</t>
  </si>
  <si>
    <t xml:space="preserve">Revizní šachta plastová  D 315 potrubí DN200 vč. lit. poklopu </t>
  </si>
  <si>
    <t>PC03</t>
  </si>
  <si>
    <t xml:space="preserve">Revizní šachta plastová  D315 potrubí DN250 vč. lit. poklopu </t>
  </si>
  <si>
    <t>PC04</t>
  </si>
  <si>
    <t>Revizní betonová šachta s litinovým poklopem d 600 - D+M</t>
  </si>
  <si>
    <t>PC05</t>
  </si>
  <si>
    <t>Jádrový vývrt do betonové šachty D 160</t>
  </si>
  <si>
    <t>ks</t>
  </si>
  <si>
    <t>PC06</t>
  </si>
  <si>
    <t>Kamerová prohlídka potrubí uložené v zemi po skončení poládky</t>
  </si>
  <si>
    <t>PC07</t>
  </si>
  <si>
    <t>Stávající ponechané potrubí v zemi určené ke zrušení vyplnit cementopopílnkovou směsí - D+M</t>
  </si>
  <si>
    <t>PC08</t>
  </si>
  <si>
    <t>Demontáž a odvoz potrubí  rušené kanalizace umístěné v trasách nové kanalizace s odvozem na skládku</t>
  </si>
  <si>
    <t>PC09</t>
  </si>
  <si>
    <t>Rušení revizních šachet, ponechaných v zemi. Odstranění horní části šachty a poklopum odvezení na, skládku a vyplnění zbytku šachty cementopopílovou směsí</t>
  </si>
  <si>
    <t>PC10</t>
  </si>
  <si>
    <t>Litinový lapač splavenin DN 100 - D+M</t>
  </si>
  <si>
    <t>PC11</t>
  </si>
  <si>
    <t>Litinový lapač splavenin DN 150 - D+M</t>
  </si>
  <si>
    <t>PC12</t>
  </si>
  <si>
    <t>PC13</t>
  </si>
  <si>
    <t>Zateplení mělce vedeného potrubí v šířce výkopu 0,8 m estudovaným polystyrenem v.10 cm</t>
  </si>
  <si>
    <t>998276101R00</t>
  </si>
  <si>
    <t>Přesun hmot pro trubní vedení z trub plastových nebo sklolaminátových v otevřeném výkopu</t>
  </si>
  <si>
    <t>t</t>
  </si>
  <si>
    <t>Přesun hmot</t>
  </si>
  <si>
    <t>vodovodu nebo kanalizace ražené nebo hloubené (827 1.1, 827 1.9, 827 2.1, 827 2.9), drobných objektů</t>
  </si>
  <si>
    <t>Tepelné izolace na vodovodním potrubí D20 mm tl. izolace 9,0 mm- návleková - D+M</t>
  </si>
  <si>
    <t>Tepelné izolace na vodovodním potrubí D75 mm tl. izolace 9,0 mm - D+M</t>
  </si>
  <si>
    <t>R-položka</t>
  </si>
  <si>
    <t>Tepelná izolace na vodovodním potrubí D20 mm tl. izolace 20,0 mm minerální vlnou opatřená AL folií, - D+M</t>
  </si>
  <si>
    <t>Tepelná izolace na vodovodním potrubí D26 mm tl. izolace 20,0 mm minerální vlnou opatřená AL folií, - D+M</t>
  </si>
  <si>
    <t>Tepelná izolace na vodovodním potrubí D26 mm tl. izolace 30,0 mm minerální vlnou opatřená AL folií, - D+M</t>
  </si>
  <si>
    <t>Tepelná izolace na vodovodním potrubí D32 mm, tl. izolace 20,0 mm minerální vlnou opatřená AL folií, - D+M</t>
  </si>
  <si>
    <t>Tepelná izolace na vodovodním potrubí D32 mm, tl. izolace30,0 mm minerální vlnou opatřená AL folií, - D+M</t>
  </si>
  <si>
    <t>Tepelné izolace na vodovodním potrubí D40 mm tl. izolace 20,0 mm minerální vlnou opatřená AL folií, - D+M</t>
  </si>
  <si>
    <t>Tepelné izolace na vodovodním potrubí D40 mm tl. izolace 40,0 mm minerální vlnou opatřená AL folií, - D+M</t>
  </si>
  <si>
    <t>Tepelné izolace na vodovodním potrubí D50 mm tl. izolace 20,0 mm minerální vlnou opatřená AL folií, - D+M</t>
  </si>
  <si>
    <t>Tepelné izolace na vodovodním potrubí D63 mm tl. izolace 20,0 mm minerální vlnou opatřená AL folií, - D+M</t>
  </si>
  <si>
    <t>Tepelné izolace na vodovodním potrubí D75 mm tl. izolace 20,0 mm minerální vlnou opatřená AL folií, - D+M</t>
  </si>
  <si>
    <t>PC14</t>
  </si>
  <si>
    <t>Tepelné izolace na vodovodním potrubí D32 mm tl. izolace 6,0 mm minerální vlnou opatřená AL folií, - D+M</t>
  </si>
  <si>
    <t>PC15</t>
  </si>
  <si>
    <t>Tepelné izolace na vodovodním potrubí D40 mm tl. izolace 6,0 mm minerální vlnou opatřená AL folií, - D+M</t>
  </si>
  <si>
    <t>PC16</t>
  </si>
  <si>
    <t>Tepelné izolace na vodovodním potrubí D63 mm tl. izolace 6,0 mm minerální vlnou opatřená AL folií, - D+M</t>
  </si>
  <si>
    <t>998713203R00</t>
  </si>
  <si>
    <t>Přesun hmot pro izolace tepelné v objektech výšky do 24 m</t>
  </si>
  <si>
    <t>50 m vodorovně</t>
  </si>
  <si>
    <t>721176101R00</t>
  </si>
  <si>
    <t>Potrubí HT připojovací vnější průměr D 32 mm, tloušťka stěny 1,8 mm, DN 30</t>
  </si>
  <si>
    <t>včetně tvarovek, objímek.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</si>
  <si>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</si>
  <si>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</si>
  <si>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</si>
  <si>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</si>
  <si>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</si>
  <si>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</si>
  <si>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</si>
  <si>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</si>
  <si>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721176113R00</t>
  </si>
  <si>
    <t>Potrubí HT odpadní svislé vnější průměr D 50 mm, tloušťka stěny 1,8 mm, DN 50</t>
  </si>
  <si>
    <t>721176114R00</t>
  </si>
  <si>
    <t>Potrubí HT odpadní svislé vnější průměr D 75 mm, tloušťka stěny 1,9 mm, DN 70</t>
  </si>
  <si>
    <t>721176115R00</t>
  </si>
  <si>
    <t>Potrubí HT odpadní svislé vnější průměr D 110 mm, tloušťka stěny 2,7 mm, DN 100</t>
  </si>
  <si>
    <t>721176116R00</t>
  </si>
  <si>
    <t>Potrubí HT odpadní svislé vnější průměr D 125 mm, tloušťka stěny 3,1 mm, DN 125</t>
  </si>
  <si>
    <t>Potrubí HT odpadní svislé D 150x4,0mm</t>
  </si>
  <si>
    <t>721176121R00</t>
  </si>
  <si>
    <t>Potrubí HT odpadní zavěšené D 75 x 1,9 mm</t>
  </si>
  <si>
    <t>721176122R00</t>
  </si>
  <si>
    <t>Potrubí HT odpadní zavěšené D 110 x 2,7 mm</t>
  </si>
  <si>
    <t>721177114R00</t>
  </si>
  <si>
    <t>Potrubí třívrstvé silně odhlučněné - odpadní svislé vnější vrstva z PP, střední vrstva z PP zesílená minerálními látkami, vnitřní vrstva z PP, hlasitost 17 dB, vnější průměr D 75 mm, tloušťka stěny 2,6 mm, DN 70</t>
  </si>
  <si>
    <t>včetně tvarovek. Bez zednických výpomocí.</t>
  </si>
  <si>
    <t>721177115R00</t>
  </si>
  <si>
    <t>Potrubí třívrstvé silně odhlučněné - odpadní svislé vnější vrstva z PP, střední vrstva z PP zesílená minerálními látkami, vnitřní vrstva z PP, hlasitost 17 dB, vnější průměr D 110 mm, tloušťka stěny 3,4 mm, DN 100</t>
  </si>
  <si>
    <t>721177116R00</t>
  </si>
  <si>
    <t>Potrubí třívrstvé silně odhlučněné - odpadní svislé vnější vrstva z PP, střední vrstva z PP zesílená minerálními látkami, vnitřní vrstva z PP, hlasitost 17 dB, vnější průměr D 125 mm, tloušťka stěny 3,9 mm, DN 125</t>
  </si>
  <si>
    <t>721177117R00</t>
  </si>
  <si>
    <t>Potrubí třívrstvé silně odhlučněné - odpadní svislé vnější vrstva z PP, střední vrstva z PP zesílená minerálními látkami, vnitřní vrstva z PP, hlasitost 17 dB, vnější průměr D 160 mm, tloušťka stěny 4,9 mm, DN 150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</si>
  <si>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</si>
  <si>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</si>
  <si>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</si>
  <si>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</si>
  <si>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</si>
  <si>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</si>
  <si>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721176225R00</t>
  </si>
  <si>
    <t>Potrubí KG svodné (ležaté) v zemi vnější průměr D 200 mm, tloušťka stěny 4,9 mm, DN 200</t>
  </si>
  <si>
    <t>721176226R00</t>
  </si>
  <si>
    <t>Potrubí KG svodné (ležaté) v zemi vnější průměr D 250 mm, tloušťka stěny 6,2 mm, DN 250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</si>
  <si>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</si>
  <si>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</si>
  <si>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</si>
  <si>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</si>
  <si>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</si>
  <si>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</si>
  <si>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</si>
  <si>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721290112R00</t>
  </si>
  <si>
    <t>Zkouška těsnosti kanalizace v objektech vodou, DN 200</t>
  </si>
  <si>
    <t>721290123R00</t>
  </si>
  <si>
    <t>Zkouška těsnosti kanalizace v objektech kouřem, DN 300</t>
  </si>
  <si>
    <t>Výtlak z svařovaného PVC DN 70 - D+M</t>
  </si>
  <si>
    <t>Hlavice ventilační přivětrávací přivzdušňovací ventil DN 100 - D+M</t>
  </si>
  <si>
    <t>Hlavice ventilační přivětrávací přivzdušňovací ventil DN70 - D+M</t>
  </si>
  <si>
    <t>Hlavice ventilační přivětrávací podomítkový přivzdušňovací ventil DN50 - D+M</t>
  </si>
  <si>
    <t xml:space="preserve">kus </t>
  </si>
  <si>
    <t>Hlavice ventilační přivětrávací přivzdušňovací ventil DN32 - D+M</t>
  </si>
  <si>
    <t>Ukončení odvětracího potrubí mřížkou - D+M</t>
  </si>
  <si>
    <t>Zednická výpomoc drážky</t>
  </si>
  <si>
    <t>Požární zabezpečení prostupů kanalizace DN100 - D+M</t>
  </si>
  <si>
    <t>Požární zabezpečení prostupů kanalizace DN125 - D+M</t>
  </si>
  <si>
    <t>Požární zabezpečení prostupů kanalizace DN150 - D+M</t>
  </si>
  <si>
    <t>Hydroizolační manžeta při prostupu kanalizace  stěnou instalační chrdby D75 - D+M</t>
  </si>
  <si>
    <t>Hydroizolační manžeta při prostupu kanalizace  stěnou instalační chrdby D110 - D+M</t>
  </si>
  <si>
    <t>Hydroizolační manžeta při prostupu kanalizace  stěnou instalační chrdby D125 - D+M</t>
  </si>
  <si>
    <t>Hydroizolační manžeta při prostupu kanalizace  stěnou instalační chrdby D150 - D+M</t>
  </si>
  <si>
    <t>Demontáž zrušeného potrubí vedeného volně - D+M</t>
  </si>
  <si>
    <t>Zaslepení vývodů ze stěn a podlah od rušených zařizovacích předmětů - D+M</t>
  </si>
  <si>
    <t>PC17</t>
  </si>
  <si>
    <t>Nerezový žlab s nerezovou mřížkou v podlaze fotonkomory v 7,5 cm dodaný včetně sifonu s bočnímodpadem - D+M</t>
  </si>
  <si>
    <t>PC18</t>
  </si>
  <si>
    <t>PC19</t>
  </si>
  <si>
    <t>Přečerpávací stanice kompaktní se dvěma čerpadly, řídící jednotkou a šoupátkem (400V, 0,75 kW) vč, dodávky šoupátka - D+M</t>
  </si>
  <si>
    <t>PC20</t>
  </si>
  <si>
    <t>Kalhotová spojka na výtlaku DN 70 - D+M</t>
  </si>
  <si>
    <t>PC21</t>
  </si>
  <si>
    <t>Zpětná klapka na výtlaku DN 70 - D+M</t>
  </si>
  <si>
    <t>PC22</t>
  </si>
  <si>
    <t>Nálevka s kuličkou pro napojení odtoku pojišťovacíxh ventilů ohřívačů - D+M</t>
  </si>
  <si>
    <t>PC23</t>
  </si>
  <si>
    <t>Kondenzační podomítkové ventily - D+M</t>
  </si>
  <si>
    <t>PC24</t>
  </si>
  <si>
    <t>Vpust DN 100 s hltností 3,5 m3/dod-technická místnost - D+M</t>
  </si>
  <si>
    <t>PC25</t>
  </si>
  <si>
    <t>Vpust s vložkou proti vysychání DN 100 - D+M</t>
  </si>
  <si>
    <t>PC26</t>
  </si>
  <si>
    <t>Vpust se zpětnou klapkou, vyhřívaná s bočním odpadem DN 100 - D+M</t>
  </si>
  <si>
    <t>PC27</t>
  </si>
  <si>
    <t>Vpust se suchou klapkou, svislý odpad DN 100 - D+M</t>
  </si>
  <si>
    <t>PC28</t>
  </si>
  <si>
    <t>Kondenzační sifon tupu U ( vzt jednotky) - D+M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</si>
  <si>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</si>
  <si>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</si>
  <si>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</si>
  <si>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722151119R00</t>
  </si>
  <si>
    <t>Potrubí z trubek nerezových spojované lisováním D 76 mm, s 2,0 mm</t>
  </si>
  <si>
    <t>včetně tvarovek, bez zednických výpomocí,</t>
  </si>
  <si>
    <t>722131115R00</t>
  </si>
  <si>
    <t>Potrubí z trubek ocelových vně pozinkovaných pro průmysl spojované lisováním D 28 mm, s 1,5 mm</t>
  </si>
  <si>
    <t>722131116R00</t>
  </si>
  <si>
    <t>Potrubí z trubek ocelových vně pozinkovaných pro průmysl spojované lisováním D 35 mm, s 1,5 mm</t>
  </si>
  <si>
    <t>722131118R00</t>
  </si>
  <si>
    <t>Potrubí z trubek ocelových vně pozinkovaných pro průmysl spojované lisováním D 54 mm, s 1,5 mm</t>
  </si>
  <si>
    <t>722173242U00</t>
  </si>
  <si>
    <t>Potr vod plast vícvrst 20x2,3 mm lis</t>
  </si>
  <si>
    <t>722173243U00</t>
  </si>
  <si>
    <t>Potr vod plast vícvrst 26X3,0 mm lis</t>
  </si>
  <si>
    <t>722173244U00</t>
  </si>
  <si>
    <t>Potr vod plast vícvrst 32X3,0 mm lis</t>
  </si>
  <si>
    <t>722173245U00</t>
  </si>
  <si>
    <t>Potr vod plast vícvrst 40X3,0mm lis</t>
  </si>
  <si>
    <t>722173246U00</t>
  </si>
  <si>
    <t>Potr vod plast vícvrst 50X3,0 mm lis</t>
  </si>
  <si>
    <t>722173247U00</t>
  </si>
  <si>
    <t>Potr vod plast vícvrst 63X3,0mm lis</t>
  </si>
  <si>
    <t>722220111R00</t>
  </si>
  <si>
    <t>Nástěnka nátrubková mosazná pro výtokový ventil, vnitřní závit, DN 15, PN 10, včetně dodávky materiálu</t>
  </si>
  <si>
    <t>722220121R00</t>
  </si>
  <si>
    <t>Nástěnka nátrubková mosazná pro baterii, vnitřní závit, DN 15, PN 10, včetně dodávky materiálu</t>
  </si>
  <si>
    <t>pár</t>
  </si>
  <si>
    <t>722280108R00</t>
  </si>
  <si>
    <t>Tlakové zkoušky vodovodního potrubí přes DN 40 do DN 50</t>
  </si>
  <si>
    <t>722290234R00</t>
  </si>
  <si>
    <t>Proplach a dezinfekce vodovodního potrubí do DN 80</t>
  </si>
  <si>
    <t>Zpětný ventil na požárním potrubí typ EA -G2/1/2" - D+M</t>
  </si>
  <si>
    <t>Zpětný ventil G1/2" - D+M</t>
  </si>
  <si>
    <t>Zpětný ventil G3/4" - D+M</t>
  </si>
  <si>
    <t>Zpětný ventil G1" - D+M</t>
  </si>
  <si>
    <t>Zpětný ventil G5/4" - D+M</t>
  </si>
  <si>
    <t>Zpětný ventil G2" - D+M</t>
  </si>
  <si>
    <t>Uzávěr G1/2" - D+M</t>
  </si>
  <si>
    <t>Uzávěr  s vypouštěním G 1/2" - D+M</t>
  </si>
  <si>
    <t>Uzávěr G3/4" - D+M</t>
  </si>
  <si>
    <t>Uzávěr  s vypouštěním G 3/4" - D+M</t>
  </si>
  <si>
    <t>Uzávěr G1" - D+M</t>
  </si>
  <si>
    <t>Uzávěr  s vypouštěním G 1" - D+M</t>
  </si>
  <si>
    <t>Uzávěr G5/4" - D+M</t>
  </si>
  <si>
    <t>Uzávěr  s vypouštěním G 5/4" - D+M</t>
  </si>
  <si>
    <t>Uzávěr  s vypouštěním G 6/4" - D+M</t>
  </si>
  <si>
    <t>Uzávěr  G2" - D+M</t>
  </si>
  <si>
    <t>Uzávěr  s vypouštěním G2" - D+M</t>
  </si>
  <si>
    <t>Pojistný ventil před ohřívačem G1/2" - D+M</t>
  </si>
  <si>
    <t>Pojistný ventil před ohřívačem G3/4" - D+M</t>
  </si>
  <si>
    <t>Pojistný ventil před ohřívačem G1" - D+M</t>
  </si>
  <si>
    <t>Vyvažovací termoregulační ventil na C G 1/2" - D+M</t>
  </si>
  <si>
    <t>Požární ucpávka 2x2 potrubí - D+M</t>
  </si>
  <si>
    <t>Hydroizolační manžena na prostupu stěnou instalační chodby - D+M</t>
  </si>
  <si>
    <t>Cirkulační čerpadlo G1/2" se spínacími hodinami - D+M</t>
  </si>
  <si>
    <t>Úpravna vody na průtok  2,325 l/s, denní množství 10 m3/den, dodaná včetně filtru 100 mc. Úpravna na, snížení obsahu vápníku, velmi tvrdá voda - D+M</t>
  </si>
  <si>
    <t>Manometr - D+M</t>
  </si>
  <si>
    <t>Zkušební a vypouštěcí ventil G1/2" - D+M</t>
  </si>
  <si>
    <t>Expanzí nádoba 8 l vč armatury - D+M</t>
  </si>
  <si>
    <t>PC29</t>
  </si>
  <si>
    <t>Expanzí nádoba 12 l vč armatury - D+M</t>
  </si>
  <si>
    <t>PC30</t>
  </si>
  <si>
    <t>Zednická výpomoc drážky ve zdivu vč. zapravení drážky</t>
  </si>
  <si>
    <t>PC31</t>
  </si>
  <si>
    <t>Demontáž stávajícího volně vedeného potrubí a zaslepení vývodů ze stěn od rušených zařizovacích,, předmětů</t>
  </si>
  <si>
    <t>PC32</t>
  </si>
  <si>
    <t>Samolepky na potrubí v podhledu a v instalační chodbě - D+M</t>
  </si>
  <si>
    <t>998722202R00</t>
  </si>
  <si>
    <t>Přesun hmot pro vnitřní vodovod v objektech výšky do 12 m</t>
  </si>
  <si>
    <t>vodorovně do 50 m</t>
  </si>
  <si>
    <t>Zařizovací předměty viz. standardy</t>
  </si>
  <si>
    <t>725119213U00</t>
  </si>
  <si>
    <t>Mtž klozet mís  závěsných a výlevek+ bidet</t>
  </si>
  <si>
    <t>725119402R00</t>
  </si>
  <si>
    <t>Doplňky Montáž doplňků zařízení záchodů předstěnový systém do sádrokartonu</t>
  </si>
  <si>
    <t>soubor</t>
  </si>
  <si>
    <t>725219201R00</t>
  </si>
  <si>
    <t>Umyvadlo montáž na konzoly</t>
  </si>
  <si>
    <t>725869101R00</t>
  </si>
  <si>
    <t>Montáž zápachové uzávěrky pro zařiz. předměty umyvadlové, D 32</t>
  </si>
  <si>
    <t>Demontáž zařizovacích předmětů ke zrušení vč. hydrantových skříní</t>
  </si>
  <si>
    <t>Zásobníkový ohřívač 5 l vč. mtž</t>
  </si>
  <si>
    <t>Zásobníkový ohřívač 10 l vč. mtž</t>
  </si>
  <si>
    <t>Zásobníkový ohřívač 30 l vč. mtž</t>
  </si>
  <si>
    <t>Zásobníkový ohřívač 50 l, vč. mtž</t>
  </si>
  <si>
    <t>Zásobníkový ohřívač 100 l, vč. mtž</t>
  </si>
  <si>
    <t>Zásobníkový ohřívač 160l, vč.mtž</t>
  </si>
  <si>
    <t>Modul s rámem pro závěsný klozet</t>
  </si>
  <si>
    <t>Modul s rámem pro závěsný klozet pro imobilní</t>
  </si>
  <si>
    <t>Modul s rámem pro závěsnou výlevku</t>
  </si>
  <si>
    <t>Modul s rámem pro závěsný bidet</t>
  </si>
  <si>
    <t>Modul s rámem pro pisoáry</t>
  </si>
  <si>
    <t>Výtokový ventil pro napojení úklidového stroje - D+M</t>
  </si>
  <si>
    <t>Rohové ventilky vč. ventilu pro nápojový atoumat - D+M</t>
  </si>
  <si>
    <t>PC15_SV.01</t>
  </si>
  <si>
    <t>Umyvadlo 600X480 s otvorem pro baterii</t>
  </si>
  <si>
    <t>PC16_SV.02</t>
  </si>
  <si>
    <t>Umyvadlo pro invalidy s otvorem pro bateri</t>
  </si>
  <si>
    <t>PC17_SV.03</t>
  </si>
  <si>
    <t>Umývátko450x320 s otvorem poro baterii</t>
  </si>
  <si>
    <t>PC18_SV.04</t>
  </si>
  <si>
    <t>Umyvadlo 500x380 s otvorem pro baterii</t>
  </si>
  <si>
    <t>PC19_SV.05</t>
  </si>
  <si>
    <t>Umyvadlový sifon chrom - D+M</t>
  </si>
  <si>
    <t>PC20_SV.06</t>
  </si>
  <si>
    <t>Klozetová mísa závěsná + prkénko</t>
  </si>
  <si>
    <t>PC21_SV.07</t>
  </si>
  <si>
    <t>WC invalidní závěsné + prénko</t>
  </si>
  <si>
    <t>PC22_SV.08</t>
  </si>
  <si>
    <t>Krycí deska WC invalidé - D+M</t>
  </si>
  <si>
    <t>PC23_SV.09</t>
  </si>
  <si>
    <t>Ovládací tlačítko bílé (3/6 l) pro oddálené splachování WC invalidé včetně pneumatického systému, - D+M</t>
  </si>
  <si>
    <t>PC24_SV10</t>
  </si>
  <si>
    <t>Ovládací tlačítko pro WC a výlevku - D+M</t>
  </si>
  <si>
    <t>PC25_SV.11</t>
  </si>
  <si>
    <t>Pisoár, s automatickým splachováním - D+M</t>
  </si>
  <si>
    <t>PC26_SV.12</t>
  </si>
  <si>
    <t>Výlevka  s odkladací mřížkou keramická DN 100 závěsná</t>
  </si>
  <si>
    <t>PC27_SV.13</t>
  </si>
  <si>
    <t>Bidet závěsný</t>
  </si>
  <si>
    <t>PC28_SV.14</t>
  </si>
  <si>
    <t>Baterie nástěnná rozteč 150 mm s otočným ramenem - D+M</t>
  </si>
  <si>
    <t>PC29_SV.15</t>
  </si>
  <si>
    <t>Baterie umyvadlová páková stojánková směšovací - D+M</t>
  </si>
  <si>
    <t>PC30_SV.16</t>
  </si>
  <si>
    <t>Baterie dřezová stojánková páková - D+M</t>
  </si>
  <si>
    <t>PC31_SV.17</t>
  </si>
  <si>
    <t>Baterie sprchová páková - D+M</t>
  </si>
  <si>
    <t>PC32_SV.18</t>
  </si>
  <si>
    <t>Sprchová souprava s ruční sprchou - D+M</t>
  </si>
  <si>
    <t>PC33_SV.19</t>
  </si>
  <si>
    <t>Baterie vanová páková - D+M</t>
  </si>
  <si>
    <t>PC34_SV.20</t>
  </si>
  <si>
    <t>Vanová souprava s ruční sprchou - D+M</t>
  </si>
  <si>
    <t>PC35_SV.21</t>
  </si>
  <si>
    <t>Zahradní hadice s postřikovací pistolí G1/2"se sedmi funkcemi  dl 4,0 m - D+M</t>
  </si>
  <si>
    <t>PC36_SV.22</t>
  </si>
  <si>
    <t>Sprchová zástěna pro rohové umístění 800x800 v. 1950 - D+M</t>
  </si>
  <si>
    <t>PC37_SV.23</t>
  </si>
  <si>
    <t>Sprchová zástěna do niky 2000x1400 - D+M</t>
  </si>
  <si>
    <t>PC38_SV.24</t>
  </si>
  <si>
    <t>Umyvadlový sifon podomítkový plast s chromovou připojovací soupravou pro invalidé</t>
  </si>
  <si>
    <t>PC39_SV.25</t>
  </si>
  <si>
    <t>Madlo umyvadlové pevné 500/117. bílé - D+M</t>
  </si>
  <si>
    <t>PC40_SV.26</t>
  </si>
  <si>
    <t>Madlo WC sklopné dl. 800, bílé - D+M</t>
  </si>
  <si>
    <t>PC41_SV.27</t>
  </si>
  <si>
    <t>Madlo WC pevné dl. 900, bílé - D+M</t>
  </si>
  <si>
    <t>PC42_SV.28</t>
  </si>
  <si>
    <t>Dřez keramický 590x450x265 - D+M</t>
  </si>
  <si>
    <t>PC43_SV.29</t>
  </si>
  <si>
    <t>Nerezový žlab na ocelové konstrukci š. 500 hl. 150 celková výška 900 dl. 2440 včetně sifonu - D+M</t>
  </si>
  <si>
    <t>PC44_SV.30</t>
  </si>
  <si>
    <t>Keramická výlevka proti vyšplouchnutí- napojení na odpad a vodu</t>
  </si>
  <si>
    <t>PC45_SV.31</t>
  </si>
  <si>
    <t>Kuchyňský dřez 367x460 hl.200 z fragranitu Duraklen plus bílá led - D+M</t>
  </si>
  <si>
    <t>PC46_SV.32</t>
  </si>
  <si>
    <t>Umyvadlový a dřezový sifon plast</t>
  </si>
  <si>
    <t>PC47_SV.33</t>
  </si>
  <si>
    <t>Umyvadlo vestavné zdola 460x350 ze sklokeramiky bez otvoru pro baterii</t>
  </si>
  <si>
    <t>PC48_SV.34</t>
  </si>
  <si>
    <t>Sprchová vanička 800x800x63 mm z akrylátu vč. sifonu - D+M</t>
  </si>
  <si>
    <t>PC49_SV.35</t>
  </si>
  <si>
    <t>Odkalovací nádrž( separátor) plast se sifonem + připojení flexi hadicí 600x440x525 - D+M</t>
  </si>
  <si>
    <t>PC50_SV.36</t>
  </si>
  <si>
    <t>Odkalovací nádrž( separátor) plast se sifonem + 2x připojení flexi hadicí 600x440x525 - D+M</t>
  </si>
  <si>
    <t>PC51_SV.37</t>
  </si>
  <si>
    <t>Sprchová zástěna  do niky m.č. 146 2000*1160 - D+M</t>
  </si>
  <si>
    <t>PC52_SV.38</t>
  </si>
  <si>
    <t>Baterie bidetová páková - D+M</t>
  </si>
  <si>
    <t>PC53</t>
  </si>
  <si>
    <t>Žlab do sprchového koutu dl 770 vč sifonu - D+M</t>
  </si>
  <si>
    <t>PC54</t>
  </si>
  <si>
    <t>Žlab do sprchového koutu dl 845 vč sifonu - D+M</t>
  </si>
  <si>
    <t>PC55</t>
  </si>
  <si>
    <t>Trafo pro ovládání pisoárů vč. prodrátování pro max 3 pisoáry - D+M</t>
  </si>
  <si>
    <t>PC56</t>
  </si>
  <si>
    <t>Hydrantová skříň s výzbrojí D 25 19/30( s 30-ti m tv.stálou hadicí) - D+M</t>
  </si>
  <si>
    <t>PC57</t>
  </si>
  <si>
    <t>Nátrubek pro odpad ze dřezů do kanystru m.č,1S17 - D+M</t>
  </si>
  <si>
    <t>PC58</t>
  </si>
  <si>
    <t>Nástěnný výtok na studenou vodu s pákou m.č. 1S17 - D+M</t>
  </si>
  <si>
    <t>PC59</t>
  </si>
  <si>
    <t>Vanový sifon se svislým odpadem ( zděné vany)</t>
  </si>
  <si>
    <t>998725202R00</t>
  </si>
  <si>
    <t>Přesun hmot pro zařizovací předměty v objektech výšky do 12 m</t>
  </si>
  <si>
    <t>Pomocný nosný materiál( zavěšení potrubí do stropu nebo do stěn)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</si>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</sst>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" fontId="0" fillId="0" borderId="1" xfId="0" applyNumberFormat="1" applyBorder="1"/>
    <xf numFmtId="0" fontId="8" fillId="3" borderId="1" xfId="0" applyFont="1" applyFill="1" applyBorder="1" applyAlignment="1">
      <alignment horizontal="left" vertical="center" inden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7" fillId="3" borderId="6" xfId="0" applyNumberFormat="1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3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0" fontId="13" fillId="5" borderId="28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3" fillId="5" borderId="30" xfId="0" applyFont="1" applyFill="1" applyBorder="1" applyAlignment="1">
      <alignment horizontal="center" vertical="center" wrapText="1"/>
    </xf>
    <xf numFmtId="49" fontId="6" fillId="0" borderId="31" xfId="0" applyNumberFormat="1" applyFon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0" fontId="6" fillId="3" borderId="34" xfId="0" applyFont="1" applyFill="1" applyBorder="1" applyAlignment="1">
      <alignment vertical="center"/>
    </xf>
    <xf numFmtId="0" fontId="6" fillId="3" borderId="34" xfId="0" applyFont="1" applyFill="1" applyBorder="1" applyAlignment="1">
      <alignment vertical="center" wrapText="1"/>
    </xf>
    <xf numFmtId="0" fontId="6" fillId="3" borderId="35" xfId="0" applyFont="1" applyFill="1" applyBorder="1" applyAlignment="1">
      <alignment vertical="center" wrapText="1"/>
    </xf>
    <xf numFmtId="4" fontId="6" fillId="3" borderId="36" xfId="0" applyNumberFormat="1" applyFont="1" applyFill="1" applyBorder="1" applyAlignment="1">
      <alignment vertical="center"/>
    </xf>
    <xf numFmtId="3" fontId="6" fillId="0" borderId="33" xfId="0" applyNumberFormat="1" applyFont="1" applyBorder="1" applyAlignment="1">
      <alignment vertical="center"/>
    </xf>
    <xf numFmtId="3" fontId="6" fillId="3" borderId="36" xfId="0" applyNumberFormat="1" applyFont="1" applyFill="1" applyBorder="1" applyAlignment="1">
      <alignment vertical="center"/>
    </xf>
    <xf numFmtId="4" fontId="6" fillId="0" borderId="33" xfId="0" applyNumberFormat="1" applyFont="1" applyBorder="1" applyAlignment="1">
      <alignment horizontal="center" vertical="center"/>
    </xf>
    <xf numFmtId="4" fontId="6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4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7" fillId="3" borderId="15" xfId="0" applyFont="1" applyFill="1" applyBorder="1" applyAlignment="1">
      <alignment vertical="top"/>
    </xf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vertical="top"/>
    </xf>
    <xf numFmtId="0" fontId="14" fillId="0" borderId="0" xfId="0" applyFont="1" applyBorder="1" applyAlignment="1">
      <alignment vertical="top"/>
    </xf>
    <xf numFmtId="49" fontId="14" fillId="0" borderId="0" xfId="0" applyNumberFormat="1" applyFont="1" applyBorder="1" applyAlignment="1">
      <alignment vertical="top"/>
    </xf>
    <xf numFmtId="4" fontId="14" fillId="0" borderId="0" xfId="0" applyNumberFormat="1" applyFont="1" applyBorder="1" applyAlignment="1">
      <alignment vertical="top" shrinkToFit="1"/>
    </xf>
    <xf numFmtId="164" fontId="15" fillId="0" borderId="0" xfId="0" applyNumberFormat="1" applyFont="1" applyBorder="1" applyAlignment="1">
      <alignment horizontal="center" vertical="top" wrapText="1" shrinkToFit="1"/>
    </xf>
    <xf numFmtId="164" fontId="15" fillId="0" borderId="0" xfId="0" applyNumberFormat="1" applyFont="1" applyBorder="1" applyAlignment="1">
      <alignment vertical="top" wrapText="1" shrinkToFit="1"/>
    </xf>
    <xf numFmtId="4" fontId="7" fillId="3" borderId="0" xfId="0" applyNumberFormat="1" applyFont="1" applyFill="1" applyBorder="1" applyAlignment="1">
      <alignment vertical="top" shrinkToFit="1"/>
    </xf>
    <xf numFmtId="0" fontId="7" fillId="3" borderId="27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4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0" fontId="7" fillId="3" borderId="12" xfId="0" applyFont="1" applyFill="1" applyBorder="1" applyAlignment="1">
      <alignment horizontal="center" vertical="top" shrinkToFit="1"/>
    </xf>
    <xf numFmtId="164" fontId="7" fillId="3" borderId="12" xfId="0" applyNumberFormat="1" applyFont="1" applyFill="1" applyBorder="1" applyAlignment="1">
      <alignment vertical="top" shrinkToFit="1"/>
    </xf>
    <xf numFmtId="4" fontId="7" fillId="3" borderId="12" xfId="0" applyNumberFormat="1" applyFont="1" applyFill="1" applyBorder="1" applyAlignment="1">
      <alignment vertical="top" shrinkToFit="1"/>
    </xf>
    <xf numFmtId="0" fontId="14" fillId="0" borderId="37" xfId="0" applyFont="1" applyBorder="1" applyAlignment="1">
      <alignment vertical="top"/>
    </xf>
    <xf numFmtId="49" fontId="14" fillId="0" borderId="38" xfId="0" applyNumberFormat="1" applyFont="1" applyBorder="1" applyAlignment="1">
      <alignment vertical="top"/>
    </xf>
    <xf numFmtId="0" fontId="14" fillId="0" borderId="38" xfId="0" applyFont="1" applyBorder="1" applyAlignment="1">
      <alignment horizontal="center" vertical="top" shrinkToFit="1"/>
    </xf>
    <xf numFmtId="164" fontId="14" fillId="0" borderId="38" xfId="0" applyNumberFormat="1" applyFont="1" applyBorder="1" applyAlignment="1">
      <alignment vertical="top" shrinkToFit="1"/>
    </xf>
    <xf numFmtId="4" fontId="14" fillId="4" borderId="38" xfId="0" applyNumberFormat="1" applyFont="1" applyFill="1" applyBorder="1" applyAlignment="1" applyProtection="1">
      <alignment vertical="top" shrinkToFit="1"/>
      <protection locked="0"/>
    </xf>
    <xf numFmtId="4" fontId="14" fillId="0" borderId="38" xfId="0" applyNumberFormat="1" applyFont="1" applyBorder="1" applyAlignment="1">
      <alignment vertical="top" shrinkToFit="1"/>
    </xf>
    <xf numFmtId="0" fontId="14" fillId="0" borderId="39" xfId="0" applyFont="1" applyBorder="1" applyAlignment="1">
      <alignment vertical="top"/>
    </xf>
    <xf numFmtId="49" fontId="14" fillId="0" borderId="40" xfId="0" applyNumberFormat="1" applyFont="1" applyBorder="1" applyAlignment="1">
      <alignment vertical="top"/>
    </xf>
    <xf numFmtId="0" fontId="14" fillId="0" borderId="40" xfId="0" applyFont="1" applyBorder="1" applyAlignment="1">
      <alignment horizontal="center" vertical="top" shrinkToFit="1"/>
    </xf>
    <xf numFmtId="164" fontId="14" fillId="0" borderId="40" xfId="0" applyNumberFormat="1" applyFont="1" applyBorder="1" applyAlignment="1">
      <alignment vertical="top" shrinkToFit="1"/>
    </xf>
    <xf numFmtId="4" fontId="14" fillId="4" borderId="40" xfId="0" applyNumberFormat="1" applyFont="1" applyFill="1" applyBorder="1" applyAlignment="1" applyProtection="1">
      <alignment vertical="top" shrinkToFit="1"/>
      <protection locked="0"/>
    </xf>
    <xf numFmtId="4" fontId="14" fillId="0" borderId="40" xfId="0" applyNumberFormat="1" applyFont="1" applyBorder="1" applyAlignment="1">
      <alignment vertical="top" shrinkToFit="1"/>
    </xf>
    <xf numFmtId="4" fontId="7" fillId="3" borderId="22" xfId="0" applyNumberFormat="1" applyFont="1" applyFill="1" applyBorder="1" applyAlignment="1">
      <alignment vertical="top"/>
    </xf>
    <xf numFmtId="49" fontId="14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/>
    <xf numFmtId="49" fontId="0" fillId="5" borderId="21" xfId="0" applyNumberFormat="1" applyFill="1" applyBorder="1" applyAlignment="1"/>
    <xf numFmtId="49" fontId="7" fillId="3" borderId="18" xfId="0" applyNumberFormat="1" applyFont="1" applyFill="1" applyBorder="1" applyAlignment="1">
      <alignment horizontal="left" vertical="top"/>
    </xf>
    <xf numFmtId="49" fontId="14" fillId="0" borderId="38" xfId="0" applyNumberFormat="1" applyFont="1" applyBorder="1" applyAlignment="1">
      <alignment horizontal="left" vertical="top"/>
    </xf>
    <xf numFmtId="164" fontId="15" fillId="0" borderId="0" xfId="0" quotePrefix="1" applyNumberFormat="1" applyFont="1" applyBorder="1" applyAlignment="1">
      <alignment horizontal="left" vertical="top"/>
    </xf>
    <xf numFmtId="49" fontId="14" fillId="0" borderId="40" xfId="0" applyNumberFormat="1" applyFont="1" applyBorder="1" applyAlignment="1">
      <alignment horizontal="left" vertical="top"/>
    </xf>
    <xf numFmtId="49" fontId="7" fillId="3" borderId="12" xfId="0" applyNumberFormat="1" applyFont="1" applyFill="1" applyBorder="1" applyAlignment="1">
      <alignment horizontal="left" vertical="top"/>
    </xf>
    <xf numFmtId="49" fontId="0" fillId="0" borderId="0" xfId="0" applyNumberFormat="1" applyAlignment="1">
      <alignment horizontal="left" vertical="top"/>
    </xf>
    <xf numFmtId="49" fontId="0" fillId="0" borderId="0" xfId="0" applyNumberFormat="1" applyAlignment="1">
      <alignment horizontal="left"/>
    </xf>
    <xf numFmtId="0" fontId="3" fillId="2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49" fontId="7" fillId="3" borderId="6" xfId="0" applyNumberFormat="1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0" fontId="0" fillId="0" borderId="0" xfId="0" applyNumberFormat="1" applyAlignment="1">
      <alignment wrapText="1"/>
    </xf>
    <xf numFmtId="49" fontId="6" fillId="0" borderId="31" xfId="0" applyNumberFormat="1" applyFont="1" applyBorder="1" applyAlignment="1">
      <alignment vertical="center" wrapText="1"/>
    </xf>
    <xf numFmtId="49" fontId="6" fillId="0" borderId="32" xfId="0" applyNumberFormat="1" applyFont="1" applyBorder="1" applyAlignment="1">
      <alignment vertical="center" wrapText="1"/>
    </xf>
    <xf numFmtId="4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wrapText="1"/>
    </xf>
    <xf numFmtId="0" fontId="14" fillId="0" borderId="18" xfId="0" applyNumberFormat="1" applyFont="1" applyBorder="1" applyAlignment="1">
      <alignment horizontal="left" vertical="top" wrapText="1"/>
    </xf>
    <xf numFmtId="0" fontId="14" fillId="0" borderId="18" xfId="0" applyNumberFormat="1" applyFont="1" applyBorder="1" applyAlignment="1">
      <alignment vertical="top" wrapTex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34</v>
      </c>
    </row>
    <row r="2" spans="1:7" ht="57.75" customHeight="1" x14ac:dyDescent="0.2">
      <c r="A2" s="162" t="s">
        <v>35</v>
      </c>
      <c r="B2" s="162"/>
      <c r="C2" s="162"/>
      <c r="D2" s="162"/>
      <c r="E2" s="162"/>
      <c r="F2" s="162"/>
      <c r="G2" s="162"/>
    </row>
  </sheetData>
  <sheetProtection algorithmName="SHA-512" hashValue="Xkss0nXs5/F+1gK7Nk0izc/KrzP5WmmFT0HfrIPa2T8j79Q2VeZh78gErT5/Qq4mNWs2LcVQsuNe0Mn9bSRgJg==" saltValue="MzA+aqNwcxPrRvYk0cWOi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2" customWidth="1"/>
    <col min="2" max="2" width="14.42578125" style="2" customWidth="1"/>
    <col min="3" max="3" width="38.28515625" style="6" customWidth="1"/>
    <col min="4" max="4" width="4.5703125" style="2" customWidth="1"/>
    <col min="5" max="5" width="10.5703125" style="2" customWidth="1"/>
    <col min="6" max="6" width="9.85546875" style="2" customWidth="1"/>
    <col min="7" max="7" width="12.7109375" style="2" customWidth="1"/>
    <col min="8" max="16384" width="9.140625" style="2"/>
  </cols>
  <sheetData>
    <row r="1" spans="1:7" ht="15.75" x14ac:dyDescent="0.2">
      <c r="A1" s="163" t="s">
        <v>6</v>
      </c>
      <c r="B1" s="163"/>
      <c r="C1" s="164"/>
      <c r="D1" s="163"/>
      <c r="E1" s="163"/>
      <c r="F1" s="163"/>
      <c r="G1" s="163"/>
    </row>
    <row r="2" spans="1:7" ht="24.95" customHeight="1" x14ac:dyDescent="0.2">
      <c r="A2" s="47" t="s">
        <v>7</v>
      </c>
      <c r="B2" s="46"/>
      <c r="C2" s="165"/>
      <c r="D2" s="165"/>
      <c r="E2" s="165"/>
      <c r="F2" s="165"/>
      <c r="G2" s="166"/>
    </row>
    <row r="3" spans="1:7" ht="24.95" customHeight="1" x14ac:dyDescent="0.2">
      <c r="A3" s="47" t="s">
        <v>8</v>
      </c>
      <c r="B3" s="46"/>
      <c r="C3" s="165"/>
      <c r="D3" s="165"/>
      <c r="E3" s="165"/>
      <c r="F3" s="165"/>
      <c r="G3" s="166"/>
    </row>
    <row r="4" spans="1:7" ht="24.95" customHeight="1" x14ac:dyDescent="0.2">
      <c r="A4" s="47" t="s">
        <v>9</v>
      </c>
      <c r="B4" s="46"/>
      <c r="C4" s="165"/>
      <c r="D4" s="165"/>
      <c r="E4" s="165"/>
      <c r="F4" s="165"/>
      <c r="G4" s="166"/>
    </row>
    <row r="5" spans="1:7" x14ac:dyDescent="0.2">
      <c r="B5" s="3"/>
      <c r="C5" s="4"/>
      <c r="D5" s="5"/>
    </row>
  </sheetData>
  <sheetProtection algorithmName="SHA-512" hashValue="KznWTEifeGQAEX8nSPX2XZ2Zp7cuoVGi018VqEsz8qop4x01f+k5+Uv85ydkxBq7NMSbg6evaYx8BoKfTmFATw==" saltValue="jxOdBUaZX44hu8nQs5pyS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7"/>
  <sheetViews>
    <sheetView topLeftCell="B22" workbookViewId="0">
      <selection activeCell="M33" sqref="M33"/>
    </sheetView>
  </sheetViews>
  <sheetFormatPr defaultRowHeight="12.75" x14ac:dyDescent="0.2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2" width="7.7109375" customWidth="1"/>
  </cols>
  <sheetData>
    <row r="1" spans="1:10" ht="18" x14ac:dyDescent="0.2">
      <c r="A1" s="44" t="s">
        <v>33</v>
      </c>
      <c r="B1" s="169" t="s">
        <v>37</v>
      </c>
      <c r="C1" s="170"/>
      <c r="D1" s="170"/>
      <c r="E1" s="170"/>
      <c r="F1" s="170"/>
      <c r="G1" s="170"/>
      <c r="H1" s="170"/>
      <c r="I1" s="170"/>
      <c r="J1" s="171"/>
    </row>
    <row r="2" spans="1:10" ht="15.75" x14ac:dyDescent="0.2">
      <c r="A2" s="1"/>
      <c r="B2" s="74" t="s">
        <v>20</v>
      </c>
      <c r="C2" s="78"/>
      <c r="D2" s="75" t="s">
        <v>45</v>
      </c>
      <c r="E2" s="172" t="s">
        <v>46</v>
      </c>
      <c r="F2" s="173"/>
      <c r="G2" s="173"/>
      <c r="H2" s="173"/>
      <c r="I2" s="173"/>
      <c r="J2" s="174"/>
    </row>
    <row r="3" spans="1:10" x14ac:dyDescent="0.2">
      <c r="A3" s="1"/>
      <c r="B3" s="76" t="s">
        <v>43</v>
      </c>
      <c r="C3" s="78"/>
      <c r="D3" s="77" t="s">
        <v>41</v>
      </c>
      <c r="E3" s="175" t="s">
        <v>42</v>
      </c>
      <c r="F3" s="176"/>
      <c r="G3" s="176"/>
      <c r="H3" s="176"/>
      <c r="I3" s="176"/>
      <c r="J3" s="177"/>
    </row>
    <row r="4" spans="1:10" x14ac:dyDescent="0.2">
      <c r="A4" s="73">
        <v>3956</v>
      </c>
      <c r="B4" s="79" t="s">
        <v>44</v>
      </c>
      <c r="C4" s="80"/>
      <c r="D4" s="81" t="s">
        <v>39</v>
      </c>
      <c r="E4" s="178" t="s">
        <v>40</v>
      </c>
      <c r="F4" s="179"/>
      <c r="G4" s="179"/>
      <c r="H4" s="179"/>
      <c r="I4" s="179"/>
      <c r="J4" s="180"/>
    </row>
    <row r="5" spans="1:10" x14ac:dyDescent="0.2">
      <c r="A5" s="1"/>
      <c r="B5" s="30" t="s">
        <v>38</v>
      </c>
      <c r="D5" s="181"/>
      <c r="E5" s="182"/>
      <c r="F5" s="182"/>
      <c r="G5" s="182"/>
      <c r="H5" s="17" t="s">
        <v>36</v>
      </c>
      <c r="I5" s="21"/>
      <c r="J5" s="7"/>
    </row>
    <row r="6" spans="1:10" x14ac:dyDescent="0.2">
      <c r="A6" s="1"/>
      <c r="B6" s="27"/>
      <c r="C6" s="51"/>
      <c r="D6" s="167"/>
      <c r="E6" s="168"/>
      <c r="F6" s="168"/>
      <c r="G6" s="168"/>
      <c r="H6" s="17" t="s">
        <v>31</v>
      </c>
      <c r="I6" s="21"/>
      <c r="J6" s="7"/>
    </row>
    <row r="7" spans="1:10" x14ac:dyDescent="0.2">
      <c r="A7" s="1"/>
      <c r="B7" s="28"/>
      <c r="C7" s="52"/>
      <c r="D7" s="49"/>
      <c r="E7" s="183"/>
      <c r="F7" s="184"/>
      <c r="G7" s="184"/>
      <c r="H7" s="23"/>
      <c r="I7" s="22"/>
      <c r="J7" s="33"/>
    </row>
    <row r="8" spans="1:10" x14ac:dyDescent="0.2">
      <c r="A8" s="1"/>
      <c r="B8" s="30" t="s">
        <v>18</v>
      </c>
      <c r="D8" s="71"/>
      <c r="H8" s="17" t="s">
        <v>36</v>
      </c>
      <c r="I8" s="21"/>
      <c r="J8" s="7"/>
    </row>
    <row r="9" spans="1:10" x14ac:dyDescent="0.2">
      <c r="A9" s="1"/>
      <c r="B9" s="1"/>
      <c r="D9" s="71"/>
      <c r="H9" s="17" t="s">
        <v>31</v>
      </c>
      <c r="I9" s="21"/>
      <c r="J9" s="7"/>
    </row>
    <row r="10" spans="1:10" x14ac:dyDescent="0.2">
      <c r="A10" s="1"/>
      <c r="B10" s="34"/>
      <c r="C10" s="52"/>
      <c r="D10" s="49"/>
      <c r="E10" s="72"/>
      <c r="F10" s="23"/>
      <c r="G10" s="13"/>
      <c r="H10" s="13"/>
      <c r="I10" s="35"/>
      <c r="J10" s="33"/>
    </row>
    <row r="11" spans="1:10" x14ac:dyDescent="0.2">
      <c r="A11" s="1"/>
      <c r="B11" s="30" t="s">
        <v>17</v>
      </c>
      <c r="D11" s="185"/>
      <c r="E11" s="185"/>
      <c r="F11" s="185"/>
      <c r="G11" s="185"/>
      <c r="H11" s="17" t="s">
        <v>36</v>
      </c>
      <c r="I11" s="83"/>
      <c r="J11" s="7"/>
    </row>
    <row r="12" spans="1:10" x14ac:dyDescent="0.2">
      <c r="A12" s="1"/>
      <c r="B12" s="27"/>
      <c r="C12" s="51"/>
      <c r="D12" s="186"/>
      <c r="E12" s="186"/>
      <c r="F12" s="186"/>
      <c r="G12" s="186"/>
      <c r="H12" s="17" t="s">
        <v>31</v>
      </c>
      <c r="I12" s="83"/>
      <c r="J12" s="7"/>
    </row>
    <row r="13" spans="1:10" x14ac:dyDescent="0.2">
      <c r="A13" s="1"/>
      <c r="B13" s="28"/>
      <c r="C13" s="52"/>
      <c r="D13" s="82"/>
      <c r="E13" s="187"/>
      <c r="F13" s="188"/>
      <c r="G13" s="188"/>
      <c r="H13" s="18"/>
      <c r="I13" s="22"/>
      <c r="J13" s="33"/>
    </row>
    <row r="14" spans="1:10" x14ac:dyDescent="0.2">
      <c r="A14" s="1"/>
      <c r="B14" s="40" t="s">
        <v>19</v>
      </c>
      <c r="C14" s="53"/>
      <c r="D14" s="54"/>
      <c r="E14" s="55"/>
      <c r="F14" s="41"/>
      <c r="G14" s="41"/>
      <c r="H14" s="42"/>
      <c r="I14" s="41"/>
      <c r="J14" s="43"/>
    </row>
    <row r="15" spans="1:10" x14ac:dyDescent="0.2">
      <c r="A15" s="1"/>
      <c r="B15" s="34" t="s">
        <v>29</v>
      </c>
      <c r="C15" s="56"/>
      <c r="D15" s="50"/>
      <c r="E15" s="189"/>
      <c r="F15" s="189"/>
      <c r="G15" s="190"/>
      <c r="H15" s="190"/>
      <c r="I15" s="190" t="s">
        <v>26</v>
      </c>
      <c r="J15" s="191"/>
    </row>
    <row r="16" spans="1:10" ht="14.25" x14ac:dyDescent="0.2">
      <c r="A16" s="108" t="s">
        <v>21</v>
      </c>
      <c r="B16" s="36" t="s">
        <v>21</v>
      </c>
      <c r="C16" s="57"/>
      <c r="D16" s="58"/>
      <c r="E16" s="192"/>
      <c r="F16" s="193"/>
      <c r="G16" s="192"/>
      <c r="H16" s="193"/>
      <c r="I16" s="192">
        <f>SUMIF(F44:F53,A16,I44:I53)+SUMIF(F44:F53,"PSU",I44:I53)</f>
        <v>0</v>
      </c>
      <c r="J16" s="194"/>
    </row>
    <row r="17" spans="1:10" ht="14.25" x14ac:dyDescent="0.2">
      <c r="A17" s="108" t="s">
        <v>22</v>
      </c>
      <c r="B17" s="36" t="s">
        <v>22</v>
      </c>
      <c r="C17" s="57"/>
      <c r="D17" s="58"/>
      <c r="E17" s="192"/>
      <c r="F17" s="193"/>
      <c r="G17" s="192"/>
      <c r="H17" s="193"/>
      <c r="I17" s="192">
        <f>SUMIF(F44:F53,A17,I44:I53)</f>
        <v>0</v>
      </c>
      <c r="J17" s="194"/>
    </row>
    <row r="18" spans="1:10" ht="14.25" x14ac:dyDescent="0.2">
      <c r="A18" s="108" t="s">
        <v>23</v>
      </c>
      <c r="B18" s="36" t="s">
        <v>23</v>
      </c>
      <c r="C18" s="57"/>
      <c r="D18" s="58"/>
      <c r="E18" s="192"/>
      <c r="F18" s="193"/>
      <c r="G18" s="192"/>
      <c r="H18" s="193"/>
      <c r="I18" s="192">
        <f>SUMIF(F44:F53,A18,I44:I53)</f>
        <v>0</v>
      </c>
      <c r="J18" s="194"/>
    </row>
    <row r="19" spans="1:10" ht="14.25" x14ac:dyDescent="0.2">
      <c r="A19" s="108" t="s">
        <v>72</v>
      </c>
      <c r="B19" s="36" t="s">
        <v>24</v>
      </c>
      <c r="C19" s="57"/>
      <c r="D19" s="58"/>
      <c r="E19" s="192"/>
      <c r="F19" s="193"/>
      <c r="G19" s="192"/>
      <c r="H19" s="193"/>
      <c r="I19" s="192">
        <f>SUMIF(F44:F53,A19,I44:I53)</f>
        <v>0</v>
      </c>
      <c r="J19" s="194"/>
    </row>
    <row r="20" spans="1:10" ht="14.25" x14ac:dyDescent="0.2">
      <c r="A20" s="108" t="s">
        <v>73</v>
      </c>
      <c r="B20" s="36" t="s">
        <v>25</v>
      </c>
      <c r="C20" s="57"/>
      <c r="D20" s="58"/>
      <c r="E20" s="192"/>
      <c r="F20" s="193"/>
      <c r="G20" s="192"/>
      <c r="H20" s="193"/>
      <c r="I20" s="192">
        <f>SUMIF(F44:F53,A20,I44:I53)</f>
        <v>0</v>
      </c>
      <c r="J20" s="194"/>
    </row>
    <row r="21" spans="1:10" ht="15" x14ac:dyDescent="0.2">
      <c r="A21" s="1"/>
      <c r="B21" s="45" t="s">
        <v>26</v>
      </c>
      <c r="C21" s="59"/>
      <c r="D21" s="60"/>
      <c r="E21" s="195"/>
      <c r="F21" s="196"/>
      <c r="G21" s="195"/>
      <c r="H21" s="196"/>
      <c r="I21" s="195">
        <f>SUM(I16:J20)</f>
        <v>0</v>
      </c>
      <c r="J21" s="197"/>
    </row>
    <row r="22" spans="1:10" x14ac:dyDescent="0.2">
      <c r="A22" s="1"/>
      <c r="B22" s="39" t="s">
        <v>30</v>
      </c>
      <c r="C22" s="57"/>
      <c r="D22" s="58"/>
      <c r="E22" s="61"/>
      <c r="F22" s="37"/>
      <c r="G22" s="32"/>
      <c r="H22" s="32"/>
      <c r="I22" s="32"/>
      <c r="J22" s="38"/>
    </row>
    <row r="23" spans="1:10" ht="15" x14ac:dyDescent="0.2">
      <c r="A23" s="1" t="e">
        <f>ZakladDPHSni*SazbaDPH1/100</f>
        <v>#REF!</v>
      </c>
      <c r="B23" s="36" t="s">
        <v>12</v>
      </c>
      <c r="C23" s="57"/>
      <c r="D23" s="58"/>
      <c r="E23" s="62">
        <v>15</v>
      </c>
      <c r="F23" s="37" t="s">
        <v>0</v>
      </c>
      <c r="G23" s="198">
        <v>0</v>
      </c>
      <c r="H23" s="199"/>
      <c r="I23" s="199"/>
      <c r="J23" s="38" t="s">
        <v>47</v>
      </c>
    </row>
    <row r="24" spans="1:10" ht="15" x14ac:dyDescent="0.2">
      <c r="A24" s="1" t="e">
        <f>(A23-INT(A23))*100</f>
        <v>#REF!</v>
      </c>
      <c r="B24" s="36" t="s">
        <v>13</v>
      </c>
      <c r="C24" s="57"/>
      <c r="D24" s="58"/>
      <c r="E24" s="62">
        <v>15</v>
      </c>
      <c r="F24" s="37" t="s">
        <v>0</v>
      </c>
      <c r="G24" s="200">
        <v>0</v>
      </c>
      <c r="H24" s="201"/>
      <c r="I24" s="201"/>
      <c r="J24" s="38" t="s">
        <v>47</v>
      </c>
    </row>
    <row r="25" spans="1:10" ht="15" x14ac:dyDescent="0.2">
      <c r="A25" s="1" t="e">
        <f>ZakladDPHZakl*SazbaDPH2/100</f>
        <v>#REF!</v>
      </c>
      <c r="B25" s="36" t="s">
        <v>14</v>
      </c>
      <c r="C25" s="57"/>
      <c r="D25" s="58"/>
      <c r="E25" s="62">
        <v>21</v>
      </c>
      <c r="F25" s="37" t="s">
        <v>0</v>
      </c>
      <c r="G25" s="198">
        <f>I21</f>
        <v>0</v>
      </c>
      <c r="H25" s="199"/>
      <c r="I25" s="199"/>
      <c r="J25" s="38" t="s">
        <v>47</v>
      </c>
    </row>
    <row r="26" spans="1:10" ht="15" x14ac:dyDescent="0.2">
      <c r="A26" s="1" t="e">
        <f>(A25-INT(A25))*100</f>
        <v>#REF!</v>
      </c>
      <c r="B26" s="31" t="s">
        <v>15</v>
      </c>
      <c r="C26" s="63"/>
      <c r="D26" s="50"/>
      <c r="E26" s="64">
        <v>21</v>
      </c>
      <c r="F26" s="29" t="s">
        <v>0</v>
      </c>
      <c r="G26" s="202">
        <f>G25*0.21</f>
        <v>0</v>
      </c>
      <c r="H26" s="203"/>
      <c r="I26" s="203"/>
      <c r="J26" s="38" t="s">
        <v>47</v>
      </c>
    </row>
    <row r="27" spans="1:10" ht="15.75" thickBot="1" x14ac:dyDescent="0.25">
      <c r="A27" s="1" t="e">
        <f>ZakladDPHSni+DPHSni+ZakladDPHZakl+DPHZakl</f>
        <v>#REF!</v>
      </c>
      <c r="B27" s="30" t="s">
        <v>4</v>
      </c>
      <c r="C27" s="65"/>
      <c r="D27" s="66"/>
      <c r="E27" s="65"/>
      <c r="F27" s="15"/>
      <c r="G27" s="204">
        <v>0</v>
      </c>
      <c r="H27" s="204"/>
      <c r="I27" s="204"/>
      <c r="J27" s="38" t="s">
        <v>47</v>
      </c>
    </row>
    <row r="28" spans="1:10" ht="17.25" thickBot="1" x14ac:dyDescent="0.25">
      <c r="A28" s="1" t="e">
        <f>(A27-INT(A27))*100</f>
        <v>#REF!</v>
      </c>
      <c r="B28" s="86" t="s">
        <v>32</v>
      </c>
      <c r="C28" s="87"/>
      <c r="D28" s="87"/>
      <c r="E28" s="87"/>
      <c r="F28" s="88"/>
      <c r="G28" s="208">
        <f>G25*1.21</f>
        <v>0</v>
      </c>
      <c r="H28" s="208"/>
      <c r="I28" s="208"/>
      <c r="J28" s="89" t="s">
        <v>47</v>
      </c>
    </row>
    <row r="29" spans="1:10" x14ac:dyDescent="0.2">
      <c r="A29" s="1"/>
      <c r="B29" s="1"/>
      <c r="J29" s="8"/>
    </row>
    <row r="30" spans="1:10" x14ac:dyDescent="0.2">
      <c r="A30" s="1"/>
      <c r="B30" s="1"/>
      <c r="J30" s="8"/>
    </row>
    <row r="31" spans="1:10" x14ac:dyDescent="0.2">
      <c r="A31" s="1"/>
      <c r="B31" s="16"/>
      <c r="C31" s="67" t="s">
        <v>11</v>
      </c>
      <c r="D31" s="68"/>
      <c r="E31" s="68"/>
      <c r="F31" s="14" t="s">
        <v>10</v>
      </c>
      <c r="G31" s="25"/>
      <c r="H31" s="26"/>
      <c r="I31" s="25"/>
      <c r="J31" s="8"/>
    </row>
    <row r="32" spans="1:10" x14ac:dyDescent="0.2">
      <c r="A32" s="1"/>
      <c r="B32" s="1"/>
      <c r="J32" s="8"/>
    </row>
    <row r="33" spans="1:12" x14ac:dyDescent="0.2">
      <c r="A33" s="19"/>
      <c r="B33" s="19"/>
      <c r="C33" s="69"/>
      <c r="D33" s="209"/>
      <c r="E33" s="210"/>
      <c r="F33" s="20"/>
      <c r="G33" s="211"/>
      <c r="H33" s="212"/>
      <c r="I33" s="212"/>
      <c r="J33" s="24"/>
      <c r="K33" s="20"/>
      <c r="L33" s="20"/>
    </row>
    <row r="34" spans="1:12" x14ac:dyDescent="0.2">
      <c r="A34" s="1"/>
      <c r="B34" s="1"/>
      <c r="D34" s="213" t="s">
        <v>2</v>
      </c>
      <c r="E34" s="213"/>
      <c r="H34" s="9" t="s">
        <v>3</v>
      </c>
      <c r="J34" s="8"/>
    </row>
    <row r="35" spans="1:12" ht="13.5" thickBot="1" x14ac:dyDescent="0.25">
      <c r="A35" s="10"/>
      <c r="B35" s="10"/>
      <c r="C35" s="70"/>
      <c r="D35" s="70"/>
      <c r="E35" s="70"/>
      <c r="F35" s="11"/>
      <c r="G35" s="11"/>
      <c r="H35" s="11"/>
      <c r="I35" s="11"/>
      <c r="J35" s="12"/>
    </row>
    <row r="37" spans="1:12" x14ac:dyDescent="0.2">
      <c r="A37" t="s">
        <v>48</v>
      </c>
      <c r="B37" t="s">
        <v>49</v>
      </c>
    </row>
    <row r="38" spans="1:12" x14ac:dyDescent="0.2">
      <c r="B38" s="205" t="s">
        <v>50</v>
      </c>
      <c r="C38" s="205"/>
      <c r="D38" s="205"/>
      <c r="E38" s="205"/>
      <c r="F38" s="205"/>
      <c r="G38" s="205"/>
      <c r="H38" s="205"/>
      <c r="I38" s="205"/>
      <c r="J38" s="205"/>
    </row>
    <row r="41" spans="1:12" ht="15.75" x14ac:dyDescent="0.25">
      <c r="B41" s="90" t="s">
        <v>51</v>
      </c>
    </row>
    <row r="43" spans="1:12" x14ac:dyDescent="0.2">
      <c r="A43" s="92"/>
      <c r="B43" s="95" t="s">
        <v>16</v>
      </c>
      <c r="C43" s="95" t="s">
        <v>5</v>
      </c>
      <c r="D43" s="96"/>
      <c r="E43" s="96"/>
      <c r="F43" s="97" t="s">
        <v>52</v>
      </c>
      <c r="G43" s="97"/>
      <c r="H43" s="97"/>
      <c r="I43" s="97" t="s">
        <v>26</v>
      </c>
      <c r="J43" s="97" t="s">
        <v>0</v>
      </c>
    </row>
    <row r="44" spans="1:12" x14ac:dyDescent="0.2">
      <c r="A44" s="93"/>
      <c r="B44" s="98" t="s">
        <v>39</v>
      </c>
      <c r="C44" s="206" t="s">
        <v>53</v>
      </c>
      <c r="D44" s="207"/>
      <c r="E44" s="207"/>
      <c r="F44" s="106" t="s">
        <v>21</v>
      </c>
      <c r="G44" s="99"/>
      <c r="H44" s="99"/>
      <c r="I44" s="99">
        <f>'D.1.4.A 1 Pol'!G8</f>
        <v>0</v>
      </c>
      <c r="J44" s="104" t="str">
        <f>IF(I54=0,"",I44/I54*100)</f>
        <v/>
      </c>
    </row>
    <row r="45" spans="1:12" x14ac:dyDescent="0.2">
      <c r="A45" s="93"/>
      <c r="B45" s="98" t="s">
        <v>54</v>
      </c>
      <c r="C45" s="206" t="s">
        <v>55</v>
      </c>
      <c r="D45" s="207"/>
      <c r="E45" s="207"/>
      <c r="F45" s="106" t="s">
        <v>21</v>
      </c>
      <c r="G45" s="99"/>
      <c r="H45" s="99"/>
      <c r="I45" s="99">
        <f>'D.1.4.A 1 Pol'!G47</f>
        <v>0</v>
      </c>
      <c r="J45" s="104" t="str">
        <f>IF(I54=0,"",I45/I54*100)</f>
        <v/>
      </c>
    </row>
    <row r="46" spans="1:12" x14ac:dyDescent="0.2">
      <c r="A46" s="93"/>
      <c r="B46" s="98" t="s">
        <v>56</v>
      </c>
      <c r="C46" s="206" t="s">
        <v>57</v>
      </c>
      <c r="D46" s="207"/>
      <c r="E46" s="207"/>
      <c r="F46" s="106" t="s">
        <v>21</v>
      </c>
      <c r="G46" s="99"/>
      <c r="H46" s="99"/>
      <c r="I46" s="99">
        <f>'D.1.4.A 1 Pol'!G51</f>
        <v>0</v>
      </c>
      <c r="J46" s="104" t="str">
        <f>IF(I54=0,"",I46/I54*100)</f>
        <v/>
      </c>
    </row>
    <row r="47" spans="1:12" x14ac:dyDescent="0.2">
      <c r="A47" s="93"/>
      <c r="B47" s="98" t="s">
        <v>58</v>
      </c>
      <c r="C47" s="206" t="s">
        <v>59</v>
      </c>
      <c r="D47" s="207"/>
      <c r="E47" s="207"/>
      <c r="F47" s="106" t="s">
        <v>21</v>
      </c>
      <c r="G47" s="99"/>
      <c r="H47" s="99"/>
      <c r="I47" s="99">
        <f>'D.1.4.A 1 Pol'!G57</f>
        <v>0</v>
      </c>
      <c r="J47" s="104" t="str">
        <f>IF(I54=0,"",I47/I54*100)</f>
        <v/>
      </c>
    </row>
    <row r="48" spans="1:12" x14ac:dyDescent="0.2">
      <c r="A48" s="93"/>
      <c r="B48" s="98" t="s">
        <v>60</v>
      </c>
      <c r="C48" s="206" t="s">
        <v>61</v>
      </c>
      <c r="D48" s="207"/>
      <c r="E48" s="207"/>
      <c r="F48" s="106" t="s">
        <v>21</v>
      </c>
      <c r="G48" s="99"/>
      <c r="H48" s="99"/>
      <c r="I48" s="99">
        <f>'D.1.4.A 1 Pol'!G72</f>
        <v>0</v>
      </c>
      <c r="J48" s="104" t="str">
        <f>IF(I54=0,"",I48/I54*100)</f>
        <v/>
      </c>
    </row>
    <row r="49" spans="1:10" x14ac:dyDescent="0.2">
      <c r="A49" s="93"/>
      <c r="B49" s="98" t="s">
        <v>62</v>
      </c>
      <c r="C49" s="206" t="s">
        <v>63</v>
      </c>
      <c r="D49" s="207"/>
      <c r="E49" s="207"/>
      <c r="F49" s="106" t="s">
        <v>22</v>
      </c>
      <c r="G49" s="99"/>
      <c r="H49" s="99"/>
      <c r="I49" s="99">
        <f>'D.1.4.A 1 Pol'!G75</f>
        <v>0</v>
      </c>
      <c r="J49" s="104" t="str">
        <f>IF(I54=0,"",I49/I54*100)</f>
        <v/>
      </c>
    </row>
    <row r="50" spans="1:10" x14ac:dyDescent="0.2">
      <c r="A50" s="93"/>
      <c r="B50" s="98" t="s">
        <v>64</v>
      </c>
      <c r="C50" s="206" t="s">
        <v>65</v>
      </c>
      <c r="D50" s="207"/>
      <c r="E50" s="207"/>
      <c r="F50" s="106" t="s">
        <v>22</v>
      </c>
      <c r="G50" s="99"/>
      <c r="H50" s="99"/>
      <c r="I50" s="99">
        <f>'D.1.4.A 1 Pol'!G94</f>
        <v>0</v>
      </c>
      <c r="J50" s="104" t="str">
        <f>IF(I54=0,"",I50/I54*100)</f>
        <v/>
      </c>
    </row>
    <row r="51" spans="1:10" x14ac:dyDescent="0.2">
      <c r="A51" s="93"/>
      <c r="B51" s="98" t="s">
        <v>66</v>
      </c>
      <c r="C51" s="206" t="s">
        <v>67</v>
      </c>
      <c r="D51" s="207"/>
      <c r="E51" s="207"/>
      <c r="F51" s="106" t="s">
        <v>22</v>
      </c>
      <c r="G51" s="99"/>
      <c r="H51" s="99"/>
      <c r="I51" s="99">
        <f>'D.1.4.A 1 Pol'!G172</f>
        <v>0</v>
      </c>
      <c r="J51" s="104" t="str">
        <f>IF(I54=0,"",I51/I54*100)</f>
        <v/>
      </c>
    </row>
    <row r="52" spans="1:10" x14ac:dyDescent="0.2">
      <c r="A52" s="93"/>
      <c r="B52" s="98" t="s">
        <v>68</v>
      </c>
      <c r="C52" s="206" t="s">
        <v>69</v>
      </c>
      <c r="D52" s="207"/>
      <c r="E52" s="207"/>
      <c r="F52" s="106" t="s">
        <v>22</v>
      </c>
      <c r="G52" s="99"/>
      <c r="H52" s="99"/>
      <c r="I52" s="99">
        <f>'D.1.4.A 1 Pol'!G225</f>
        <v>0</v>
      </c>
      <c r="J52" s="104" t="str">
        <f>IF(I54=0,"",I52/I54*100)</f>
        <v/>
      </c>
    </row>
    <row r="53" spans="1:10" x14ac:dyDescent="0.2">
      <c r="A53" s="93"/>
      <c r="B53" s="98" t="s">
        <v>70</v>
      </c>
      <c r="C53" s="206" t="s">
        <v>71</v>
      </c>
      <c r="D53" s="207"/>
      <c r="E53" s="207"/>
      <c r="F53" s="106" t="s">
        <v>22</v>
      </c>
      <c r="G53" s="99"/>
      <c r="H53" s="99"/>
      <c r="I53" s="99">
        <f>'D.1.4.A 1 Pol'!G292</f>
        <v>0</v>
      </c>
      <c r="J53" s="104" t="str">
        <f>IF(I54=0,"",I53/I54*100)</f>
        <v/>
      </c>
    </row>
    <row r="54" spans="1:10" x14ac:dyDescent="0.2">
      <c r="A54" s="94"/>
      <c r="B54" s="100" t="s">
        <v>1</v>
      </c>
      <c r="C54" s="101"/>
      <c r="D54" s="102"/>
      <c r="E54" s="102"/>
      <c r="F54" s="107"/>
      <c r="G54" s="103"/>
      <c r="H54" s="103"/>
      <c r="I54" s="103">
        <f>SUM(I44:I53)</f>
        <v>0</v>
      </c>
      <c r="J54" s="105">
        <f>SUM(J44:J53)</f>
        <v>0</v>
      </c>
    </row>
    <row r="55" spans="1:10" x14ac:dyDescent="0.2">
      <c r="F55" s="84"/>
      <c r="G55" s="84"/>
      <c r="H55" s="84"/>
      <c r="I55" s="84"/>
      <c r="J55" s="85"/>
    </row>
    <row r="56" spans="1:10" x14ac:dyDescent="0.2">
      <c r="F56" s="84"/>
      <c r="G56" s="84"/>
      <c r="H56" s="84"/>
      <c r="I56" s="84"/>
      <c r="J56" s="85"/>
    </row>
    <row r="57" spans="1:10" x14ac:dyDescent="0.2">
      <c r="F57" s="84"/>
      <c r="G57" s="84"/>
      <c r="H57" s="84"/>
      <c r="I57" s="84"/>
      <c r="J57" s="85"/>
    </row>
  </sheetData>
  <mergeCells count="51">
    <mergeCell ref="C52:E52"/>
    <mergeCell ref="C53:E53"/>
    <mergeCell ref="C46:E46"/>
    <mergeCell ref="C47:E47"/>
    <mergeCell ref="C48:E48"/>
    <mergeCell ref="C49:E49"/>
    <mergeCell ref="C50:E50"/>
    <mergeCell ref="C51:E51"/>
    <mergeCell ref="B38:J38"/>
    <mergeCell ref="C44:E44"/>
    <mergeCell ref="C45:E45"/>
    <mergeCell ref="G28:I28"/>
    <mergeCell ref="D33:E33"/>
    <mergeCell ref="G33:I33"/>
    <mergeCell ref="D34:E34"/>
    <mergeCell ref="G23:I23"/>
    <mergeCell ref="G24:I24"/>
    <mergeCell ref="G25:I25"/>
    <mergeCell ref="G26:I26"/>
    <mergeCell ref="G27:I27"/>
    <mergeCell ref="E20:F20"/>
    <mergeCell ref="G20:H20"/>
    <mergeCell ref="I20:J20"/>
    <mergeCell ref="E21:F21"/>
    <mergeCell ref="G21:H21"/>
    <mergeCell ref="I21:J21"/>
    <mergeCell ref="E18:F18"/>
    <mergeCell ref="G18:H18"/>
    <mergeCell ref="I18:J18"/>
    <mergeCell ref="E19:F19"/>
    <mergeCell ref="G19:H19"/>
    <mergeCell ref="I19:J19"/>
    <mergeCell ref="I15:J15"/>
    <mergeCell ref="E16:F16"/>
    <mergeCell ref="G16:H16"/>
    <mergeCell ref="I16:J16"/>
    <mergeCell ref="E17:F17"/>
    <mergeCell ref="G17:H17"/>
    <mergeCell ref="I17:J17"/>
    <mergeCell ref="E7:G7"/>
    <mergeCell ref="D11:G11"/>
    <mergeCell ref="D12:G12"/>
    <mergeCell ref="E13:G13"/>
    <mergeCell ref="E15:F15"/>
    <mergeCell ref="G15:H15"/>
    <mergeCell ref="D6:G6"/>
    <mergeCell ref="B1:J1"/>
    <mergeCell ref="E2:J2"/>
    <mergeCell ref="E3:J3"/>
    <mergeCell ref="E4:J4"/>
    <mergeCell ref="D5:G5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00"/>
  <sheetViews>
    <sheetView tabSelected="1" topLeftCell="A258" workbookViewId="0">
      <selection activeCell="X295" sqref="X295"/>
    </sheetView>
  </sheetViews>
  <sheetFormatPr defaultRowHeight="12.75" x14ac:dyDescent="0.2"/>
  <cols>
    <col min="1" max="1" width="3.42578125" customWidth="1"/>
    <col min="2" max="2" width="12.7109375" style="91" customWidth="1"/>
    <col min="3" max="3" width="63.28515625" style="15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1" width="0" hidden="1" customWidth="1"/>
  </cols>
  <sheetData>
    <row r="1" spans="1:23" ht="15.75" x14ac:dyDescent="0.25">
      <c r="A1" s="216" t="s">
        <v>74</v>
      </c>
      <c r="B1" s="216"/>
      <c r="C1" s="216"/>
      <c r="D1" s="216"/>
      <c r="E1" s="216"/>
      <c r="F1" s="216"/>
      <c r="G1" s="216"/>
    </row>
    <row r="2" spans="1:23" x14ac:dyDescent="0.2">
      <c r="A2" s="109" t="s">
        <v>7</v>
      </c>
      <c r="B2" s="110" t="s">
        <v>45</v>
      </c>
      <c r="C2" s="217" t="s">
        <v>46</v>
      </c>
      <c r="D2" s="218"/>
      <c r="E2" s="218"/>
      <c r="F2" s="218"/>
      <c r="G2" s="219"/>
    </row>
    <row r="3" spans="1:23" x14ac:dyDescent="0.2">
      <c r="A3" s="109" t="s">
        <v>8</v>
      </c>
      <c r="B3" s="110" t="s">
        <v>41</v>
      </c>
      <c r="C3" s="217" t="s">
        <v>42</v>
      </c>
      <c r="D3" s="218"/>
      <c r="E3" s="218"/>
      <c r="F3" s="218"/>
      <c r="G3" s="219"/>
    </row>
    <row r="4" spans="1:23" x14ac:dyDescent="0.2">
      <c r="A4" s="111" t="s">
        <v>9</v>
      </c>
      <c r="B4" s="112" t="s">
        <v>39</v>
      </c>
      <c r="C4" s="220" t="s">
        <v>40</v>
      </c>
      <c r="D4" s="221"/>
      <c r="E4" s="221"/>
      <c r="F4" s="221"/>
      <c r="G4" s="222"/>
    </row>
    <row r="5" spans="1:23" x14ac:dyDescent="0.2">
      <c r="D5" s="9"/>
    </row>
    <row r="6" spans="1:23" ht="38.25" x14ac:dyDescent="0.2">
      <c r="A6" s="114" t="s">
        <v>75</v>
      </c>
      <c r="B6" s="116" t="s">
        <v>76</v>
      </c>
      <c r="C6" s="154" t="s">
        <v>77</v>
      </c>
      <c r="D6" s="115" t="s">
        <v>78</v>
      </c>
      <c r="E6" s="114" t="s">
        <v>79</v>
      </c>
      <c r="F6" s="113" t="s">
        <v>80</v>
      </c>
      <c r="G6" s="114" t="s">
        <v>26</v>
      </c>
      <c r="H6" s="117" t="s">
        <v>27</v>
      </c>
      <c r="I6" s="117" t="s">
        <v>81</v>
      </c>
      <c r="J6" s="117" t="s">
        <v>28</v>
      </c>
      <c r="K6" s="117" t="s">
        <v>82</v>
      </c>
      <c r="L6" s="117" t="s">
        <v>83</v>
      </c>
      <c r="M6" s="117" t="s">
        <v>84</v>
      </c>
      <c r="N6" s="117" t="s">
        <v>85</v>
      </c>
      <c r="O6" s="117" t="s">
        <v>86</v>
      </c>
      <c r="P6" s="117" t="s">
        <v>87</v>
      </c>
      <c r="Q6" s="117" t="s">
        <v>88</v>
      </c>
      <c r="R6" s="117" t="s">
        <v>89</v>
      </c>
      <c r="S6" s="117" t="s">
        <v>90</v>
      </c>
      <c r="T6" s="117" t="s">
        <v>91</v>
      </c>
      <c r="U6" s="117" t="s">
        <v>92</v>
      </c>
    </row>
    <row r="7" spans="1:23" x14ac:dyDescent="0.2">
      <c r="A7" s="2"/>
      <c r="B7" s="3"/>
      <c r="C7" s="3"/>
      <c r="D7" s="5"/>
      <c r="E7" s="119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23" x14ac:dyDescent="0.2">
      <c r="A8" s="131" t="s">
        <v>93</v>
      </c>
      <c r="B8" s="132" t="s">
        <v>39</v>
      </c>
      <c r="C8" s="155" t="s">
        <v>53</v>
      </c>
      <c r="D8" s="133"/>
      <c r="E8" s="134"/>
      <c r="F8" s="135"/>
      <c r="G8" s="135">
        <f>SUMIF(AD9:AD46,"&lt;&gt;NOR",G9:G46)</f>
        <v>0</v>
      </c>
      <c r="H8" s="135"/>
      <c r="I8" s="135">
        <f>SUM(I9:I46)</f>
        <v>43795.54</v>
      </c>
      <c r="J8" s="135"/>
      <c r="K8" s="135">
        <f>SUM(K9:K46)</f>
        <v>321235.19</v>
      </c>
      <c r="L8" s="135"/>
      <c r="M8" s="135">
        <f>SUM(M9:M46)</f>
        <v>0</v>
      </c>
      <c r="N8" s="135"/>
      <c r="O8" s="135">
        <f>SUM(O9:O46)</f>
        <v>118.38</v>
      </c>
      <c r="P8" s="135"/>
      <c r="Q8" s="135">
        <f>SUM(Q9:Q46)</f>
        <v>0</v>
      </c>
      <c r="R8" s="130"/>
      <c r="S8" s="130">
        <f>SUM(S9:S46)</f>
        <v>577.92999999999995</v>
      </c>
      <c r="T8" s="130"/>
      <c r="U8" s="130"/>
    </row>
    <row r="9" spans="1:23" x14ac:dyDescent="0.2">
      <c r="A9" s="139">
        <v>1</v>
      </c>
      <c r="B9" s="140" t="s">
        <v>94</v>
      </c>
      <c r="C9" s="156" t="s">
        <v>95</v>
      </c>
      <c r="D9" s="141" t="s">
        <v>96</v>
      </c>
      <c r="E9" s="142">
        <v>269.32898999999998</v>
      </c>
      <c r="F9" s="143"/>
      <c r="G9" s="144">
        <f>ROUND(E9*F9,2)</f>
        <v>0</v>
      </c>
      <c r="H9" s="143">
        <v>0</v>
      </c>
      <c r="I9" s="144">
        <f>ROUND(E9*H9,2)</f>
        <v>0</v>
      </c>
      <c r="J9" s="143">
        <v>158.5</v>
      </c>
      <c r="K9" s="144">
        <f>ROUND(E9*J9,2)</f>
        <v>42688.639999999999</v>
      </c>
      <c r="L9" s="144">
        <v>21</v>
      </c>
      <c r="M9" s="144">
        <f>G9*(1+L9/100)</f>
        <v>0</v>
      </c>
      <c r="N9" s="144">
        <v>0</v>
      </c>
      <c r="O9" s="144">
        <f>ROUND(E9*N9,2)</f>
        <v>0</v>
      </c>
      <c r="P9" s="144">
        <v>0</v>
      </c>
      <c r="Q9" s="144">
        <f>ROUND(E9*P9,2)</f>
        <v>0</v>
      </c>
      <c r="R9" s="127">
        <v>0.16</v>
      </c>
      <c r="S9" s="127">
        <f>ROUND(E9*R9,2)</f>
        <v>43.09</v>
      </c>
      <c r="T9" s="127"/>
      <c r="U9" s="127" t="s">
        <v>97</v>
      </c>
      <c r="V9" s="118"/>
      <c r="W9" s="118"/>
    </row>
    <row r="10" spans="1:23" x14ac:dyDescent="0.2">
      <c r="A10" s="125"/>
      <c r="B10" s="126"/>
      <c r="C10" s="214" t="s">
        <v>98</v>
      </c>
      <c r="D10" s="215"/>
      <c r="E10" s="215"/>
      <c r="F10" s="215"/>
      <c r="G10" s="215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18"/>
      <c r="W10" s="118"/>
    </row>
    <row r="11" spans="1:23" ht="16.5" customHeight="1" x14ac:dyDescent="0.2">
      <c r="A11" s="125"/>
      <c r="B11" s="126"/>
      <c r="C11" s="157" t="s">
        <v>99</v>
      </c>
      <c r="D11" s="128"/>
      <c r="E11" s="129">
        <v>18.54636</v>
      </c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18"/>
      <c r="W11" s="118"/>
    </row>
    <row r="12" spans="1:23" ht="15.75" customHeight="1" x14ac:dyDescent="0.2">
      <c r="A12" s="125"/>
      <c r="B12" s="126"/>
      <c r="C12" s="157" t="s">
        <v>100</v>
      </c>
      <c r="D12" s="128"/>
      <c r="E12" s="129">
        <v>237.95762999999999</v>
      </c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18"/>
      <c r="W12" s="118"/>
    </row>
    <row r="13" spans="1:23" ht="17.25" customHeight="1" x14ac:dyDescent="0.2">
      <c r="A13" s="125"/>
      <c r="B13" s="126"/>
      <c r="C13" s="157" t="s">
        <v>101</v>
      </c>
      <c r="D13" s="128"/>
      <c r="E13" s="129">
        <v>12.824999999999999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18"/>
      <c r="W13" s="118"/>
    </row>
    <row r="14" spans="1:23" ht="17.25" customHeight="1" x14ac:dyDescent="0.2">
      <c r="A14" s="139">
        <v>2</v>
      </c>
      <c r="B14" s="140" t="s">
        <v>102</v>
      </c>
      <c r="C14" s="156" t="s">
        <v>103</v>
      </c>
      <c r="D14" s="141" t="s">
        <v>96</v>
      </c>
      <c r="E14" s="142">
        <v>269.32898999999998</v>
      </c>
      <c r="F14" s="143"/>
      <c r="G14" s="144">
        <f>ROUND(E14*F14,2)</f>
        <v>0</v>
      </c>
      <c r="H14" s="143">
        <v>0</v>
      </c>
      <c r="I14" s="144">
        <f>ROUND(E14*H14,2)</f>
        <v>0</v>
      </c>
      <c r="J14" s="143">
        <v>35.700000000000003</v>
      </c>
      <c r="K14" s="144">
        <f>ROUND(E14*J14,2)</f>
        <v>9615.0400000000009</v>
      </c>
      <c r="L14" s="144">
        <v>21</v>
      </c>
      <c r="M14" s="144">
        <f>G14*(1+L14/100)</f>
        <v>0</v>
      </c>
      <c r="N14" s="144">
        <v>9.8999999999999999E-4</v>
      </c>
      <c r="O14" s="144">
        <f>ROUND(E14*N14,2)</f>
        <v>0.27</v>
      </c>
      <c r="P14" s="144">
        <v>0</v>
      </c>
      <c r="Q14" s="144">
        <f>ROUND(E14*P14,2)</f>
        <v>0</v>
      </c>
      <c r="R14" s="127">
        <v>8.4000000000000005E-2</v>
      </c>
      <c r="S14" s="127">
        <f>ROUND(E14*R14,2)</f>
        <v>22.62</v>
      </c>
      <c r="T14" s="127"/>
      <c r="U14" s="127" t="s">
        <v>97</v>
      </c>
      <c r="V14" s="118"/>
      <c r="W14" s="118"/>
    </row>
    <row r="15" spans="1:23" x14ac:dyDescent="0.2">
      <c r="A15" s="125"/>
      <c r="B15" s="126"/>
      <c r="C15" s="214" t="s">
        <v>98</v>
      </c>
      <c r="D15" s="215"/>
      <c r="E15" s="215"/>
      <c r="F15" s="215"/>
      <c r="G15" s="215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18"/>
      <c r="W15" s="118"/>
    </row>
    <row r="16" spans="1:23" ht="15.75" customHeight="1" x14ac:dyDescent="0.2">
      <c r="A16" s="125"/>
      <c r="B16" s="126"/>
      <c r="C16" s="157" t="s">
        <v>104</v>
      </c>
      <c r="D16" s="128"/>
      <c r="E16" s="129">
        <v>269.32898999999998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18"/>
      <c r="W16" s="118"/>
    </row>
    <row r="17" spans="1:23" ht="15.75" customHeight="1" x14ac:dyDescent="0.2">
      <c r="A17" s="139">
        <v>3</v>
      </c>
      <c r="B17" s="140" t="s">
        <v>105</v>
      </c>
      <c r="C17" s="156" t="s">
        <v>106</v>
      </c>
      <c r="D17" s="141" t="s">
        <v>107</v>
      </c>
      <c r="E17" s="142">
        <v>169.816</v>
      </c>
      <c r="F17" s="143"/>
      <c r="G17" s="144">
        <f>ROUND(E17*F17,2)</f>
        <v>0</v>
      </c>
      <c r="H17" s="143">
        <v>11.31</v>
      </c>
      <c r="I17" s="144">
        <f>ROUND(E17*H17,2)</f>
        <v>1920.62</v>
      </c>
      <c r="J17" s="143">
        <v>114.19</v>
      </c>
      <c r="K17" s="144">
        <f>ROUND(E17*J17,2)</f>
        <v>19391.29</v>
      </c>
      <c r="L17" s="144">
        <v>21</v>
      </c>
      <c r="M17" s="144">
        <f>G17*(1+L17/100)</f>
        <v>0</v>
      </c>
      <c r="N17" s="144">
        <v>0</v>
      </c>
      <c r="O17" s="144">
        <f>ROUND(E17*N17,2)</f>
        <v>0</v>
      </c>
      <c r="P17" s="144">
        <v>0</v>
      </c>
      <c r="Q17" s="144">
        <f>ROUND(E17*P17,2)</f>
        <v>0</v>
      </c>
      <c r="R17" s="127">
        <v>0.24</v>
      </c>
      <c r="S17" s="127">
        <f>ROUND(E17*R17,2)</f>
        <v>40.76</v>
      </c>
      <c r="T17" s="127"/>
      <c r="U17" s="127" t="s">
        <v>97</v>
      </c>
      <c r="V17" s="118"/>
      <c r="W17" s="118"/>
    </row>
    <row r="18" spans="1:23" x14ac:dyDescent="0.2">
      <c r="A18" s="125"/>
      <c r="B18" s="126"/>
      <c r="C18" s="214" t="s">
        <v>108</v>
      </c>
      <c r="D18" s="215"/>
      <c r="E18" s="215"/>
      <c r="F18" s="215"/>
      <c r="G18" s="215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18"/>
      <c r="W18" s="118"/>
    </row>
    <row r="19" spans="1:23" ht="15.75" customHeight="1" x14ac:dyDescent="0.2">
      <c r="A19" s="125"/>
      <c r="B19" s="126"/>
      <c r="C19" s="157" t="s">
        <v>109</v>
      </c>
      <c r="D19" s="128"/>
      <c r="E19" s="129">
        <v>169.816</v>
      </c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18"/>
      <c r="W19" s="118"/>
    </row>
    <row r="20" spans="1:23" ht="18.75" customHeight="1" x14ac:dyDescent="0.2">
      <c r="A20" s="139">
        <v>4</v>
      </c>
      <c r="B20" s="140" t="s">
        <v>110</v>
      </c>
      <c r="C20" s="156" t="s">
        <v>111</v>
      </c>
      <c r="D20" s="141" t="s">
        <v>107</v>
      </c>
      <c r="E20" s="142">
        <v>169.816</v>
      </c>
      <c r="F20" s="143"/>
      <c r="G20" s="144">
        <f>ROUND(E20*F20,2)</f>
        <v>0</v>
      </c>
      <c r="H20" s="143">
        <v>0</v>
      </c>
      <c r="I20" s="144">
        <f>ROUND(E20*H20,2)</f>
        <v>0</v>
      </c>
      <c r="J20" s="143">
        <v>27</v>
      </c>
      <c r="K20" s="144">
        <f>ROUND(E20*J20,2)</f>
        <v>4585.03</v>
      </c>
      <c r="L20" s="144">
        <v>21</v>
      </c>
      <c r="M20" s="144">
        <f>G20*(1+L20/100)</f>
        <v>0</v>
      </c>
      <c r="N20" s="144">
        <v>0</v>
      </c>
      <c r="O20" s="144">
        <f>ROUND(E20*N20,2)</f>
        <v>0</v>
      </c>
      <c r="P20" s="144">
        <v>0</v>
      </c>
      <c r="Q20" s="144">
        <f>ROUND(E20*P20,2)</f>
        <v>0</v>
      </c>
      <c r="R20" s="127">
        <v>7.0000000000000007E-2</v>
      </c>
      <c r="S20" s="127">
        <f>ROUND(E20*R20,2)</f>
        <v>11.89</v>
      </c>
      <c r="T20" s="127"/>
      <c r="U20" s="127" t="s">
        <v>97</v>
      </c>
      <c r="V20" s="118"/>
      <c r="W20" s="118"/>
    </row>
    <row r="21" spans="1:23" x14ac:dyDescent="0.2">
      <c r="A21" s="125"/>
      <c r="B21" s="126"/>
      <c r="C21" s="214" t="s">
        <v>112</v>
      </c>
      <c r="D21" s="215"/>
      <c r="E21" s="215"/>
      <c r="F21" s="215"/>
      <c r="G21" s="215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18"/>
      <c r="W21" s="118"/>
    </row>
    <row r="22" spans="1:23" x14ac:dyDescent="0.2">
      <c r="A22" s="125"/>
      <c r="B22" s="126"/>
      <c r="C22" s="157" t="s">
        <v>113</v>
      </c>
      <c r="D22" s="128"/>
      <c r="E22" s="129">
        <v>169.816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18"/>
      <c r="W22" s="118"/>
    </row>
    <row r="23" spans="1:23" x14ac:dyDescent="0.2">
      <c r="A23" s="139">
        <v>5</v>
      </c>
      <c r="B23" s="140" t="s">
        <v>114</v>
      </c>
      <c r="C23" s="156" t="s">
        <v>115</v>
      </c>
      <c r="D23" s="141" t="s">
        <v>107</v>
      </c>
      <c r="E23" s="142">
        <v>305.62939999999998</v>
      </c>
      <c r="F23" s="143"/>
      <c r="G23" s="144">
        <f>ROUND(E23*F23,2)</f>
        <v>0</v>
      </c>
      <c r="H23" s="143">
        <v>17.22</v>
      </c>
      <c r="I23" s="144">
        <f>ROUND(E23*H23,2)</f>
        <v>5262.94</v>
      </c>
      <c r="J23" s="143">
        <v>218.78</v>
      </c>
      <c r="K23" s="144">
        <f>ROUND(E23*J23,2)</f>
        <v>66865.600000000006</v>
      </c>
      <c r="L23" s="144">
        <v>21</v>
      </c>
      <c r="M23" s="144">
        <f>G23*(1+L23/100)</f>
        <v>0</v>
      </c>
      <c r="N23" s="144">
        <v>8.5999999999999998E-4</v>
      </c>
      <c r="O23" s="144">
        <f>ROUND(E23*N23,2)</f>
        <v>0.26</v>
      </c>
      <c r="P23" s="144">
        <v>0</v>
      </c>
      <c r="Q23" s="144">
        <f>ROUND(E23*P23,2)</f>
        <v>0</v>
      </c>
      <c r="R23" s="127">
        <v>0.47899999999999998</v>
      </c>
      <c r="S23" s="127">
        <f>ROUND(E23*R23,2)</f>
        <v>146.4</v>
      </c>
      <c r="T23" s="127"/>
      <c r="U23" s="127" t="s">
        <v>97</v>
      </c>
      <c r="V23" s="118"/>
      <c r="W23" s="118"/>
    </row>
    <row r="24" spans="1:23" x14ac:dyDescent="0.2">
      <c r="A24" s="125"/>
      <c r="B24" s="126"/>
      <c r="C24" s="214" t="s">
        <v>108</v>
      </c>
      <c r="D24" s="215"/>
      <c r="E24" s="215"/>
      <c r="F24" s="215"/>
      <c r="G24" s="215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18"/>
      <c r="W24" s="118"/>
    </row>
    <row r="25" spans="1:23" x14ac:dyDescent="0.2">
      <c r="A25" s="125"/>
      <c r="B25" s="126"/>
      <c r="C25" s="157" t="s">
        <v>116</v>
      </c>
      <c r="D25" s="128"/>
      <c r="E25" s="129">
        <v>305.62939999999998</v>
      </c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18"/>
      <c r="W25" s="118"/>
    </row>
    <row r="26" spans="1:23" x14ac:dyDescent="0.2">
      <c r="A26" s="139">
        <v>6</v>
      </c>
      <c r="B26" s="140" t="s">
        <v>117</v>
      </c>
      <c r="C26" s="156" t="s">
        <v>118</v>
      </c>
      <c r="D26" s="141" t="s">
        <v>107</v>
      </c>
      <c r="E26" s="142">
        <v>305.62939999999998</v>
      </c>
      <c r="F26" s="143"/>
      <c r="G26" s="144">
        <f>ROUND(E26*F26,2)</f>
        <v>0</v>
      </c>
      <c r="H26" s="143">
        <v>0</v>
      </c>
      <c r="I26" s="144">
        <f>ROUND(E26*H26,2)</f>
        <v>0</v>
      </c>
      <c r="J26" s="143">
        <v>126</v>
      </c>
      <c r="K26" s="144">
        <f>ROUND(E26*J26,2)</f>
        <v>38509.300000000003</v>
      </c>
      <c r="L26" s="144">
        <v>21</v>
      </c>
      <c r="M26" s="144">
        <f>G26*(1+L26/100)</f>
        <v>0</v>
      </c>
      <c r="N26" s="144">
        <v>0</v>
      </c>
      <c r="O26" s="144">
        <f>ROUND(E26*N26,2)</f>
        <v>0</v>
      </c>
      <c r="P26" s="144">
        <v>0</v>
      </c>
      <c r="Q26" s="144">
        <f>ROUND(E26*P26,2)</f>
        <v>0</v>
      </c>
      <c r="R26" s="127">
        <v>0.33</v>
      </c>
      <c r="S26" s="127">
        <f>ROUND(E26*R26,2)</f>
        <v>100.86</v>
      </c>
      <c r="T26" s="127"/>
      <c r="U26" s="127" t="s">
        <v>97</v>
      </c>
      <c r="V26" s="118"/>
      <c r="W26" s="118"/>
    </row>
    <row r="27" spans="1:23" x14ac:dyDescent="0.2">
      <c r="A27" s="125"/>
      <c r="B27" s="126"/>
      <c r="C27" s="214" t="s">
        <v>112</v>
      </c>
      <c r="D27" s="215"/>
      <c r="E27" s="215"/>
      <c r="F27" s="215"/>
      <c r="G27" s="215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18"/>
      <c r="W27" s="118"/>
    </row>
    <row r="28" spans="1:23" x14ac:dyDescent="0.2">
      <c r="A28" s="125"/>
      <c r="B28" s="126"/>
      <c r="C28" s="157" t="s">
        <v>119</v>
      </c>
      <c r="D28" s="128"/>
      <c r="E28" s="129">
        <v>305.62939999999998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18"/>
      <c r="W28" s="118"/>
    </row>
    <row r="29" spans="1:23" x14ac:dyDescent="0.2">
      <c r="A29" s="139">
        <v>7</v>
      </c>
      <c r="B29" s="140" t="s">
        <v>120</v>
      </c>
      <c r="C29" s="156" t="s">
        <v>121</v>
      </c>
      <c r="D29" s="141" t="s">
        <v>96</v>
      </c>
      <c r="E29" s="142">
        <v>90.43</v>
      </c>
      <c r="F29" s="143"/>
      <c r="G29" s="144">
        <f>ROUND(E29*F29,2)</f>
        <v>0</v>
      </c>
      <c r="H29" s="143">
        <v>0</v>
      </c>
      <c r="I29" s="144">
        <f>ROUND(E29*H29,2)</f>
        <v>0</v>
      </c>
      <c r="J29" s="143">
        <v>264.5</v>
      </c>
      <c r="K29" s="144">
        <f>ROUND(E29*J29,2)</f>
        <v>23918.74</v>
      </c>
      <c r="L29" s="144">
        <v>21</v>
      </c>
      <c r="M29" s="144">
        <f>G29*(1+L29/100)</f>
        <v>0</v>
      </c>
      <c r="N29" s="144">
        <v>0</v>
      </c>
      <c r="O29" s="144">
        <f>ROUND(E29*N29,2)</f>
        <v>0</v>
      </c>
      <c r="P29" s="144">
        <v>0</v>
      </c>
      <c r="Q29" s="144">
        <f>ROUND(E29*P29,2)</f>
        <v>0</v>
      </c>
      <c r="R29" s="127">
        <v>1.0999999999999999E-2</v>
      </c>
      <c r="S29" s="127">
        <f>ROUND(E29*R29,2)</f>
        <v>0.99</v>
      </c>
      <c r="T29" s="127"/>
      <c r="U29" s="127" t="s">
        <v>97</v>
      </c>
      <c r="V29" s="118"/>
      <c r="W29" s="118"/>
    </row>
    <row r="30" spans="1:23" x14ac:dyDescent="0.2">
      <c r="A30" s="125"/>
      <c r="B30" s="126"/>
      <c r="C30" s="214" t="s">
        <v>122</v>
      </c>
      <c r="D30" s="215"/>
      <c r="E30" s="215"/>
      <c r="F30" s="215"/>
      <c r="G30" s="215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18"/>
      <c r="W30" s="118"/>
    </row>
    <row r="31" spans="1:23" x14ac:dyDescent="0.2">
      <c r="A31" s="125"/>
      <c r="B31" s="126"/>
      <c r="C31" s="157" t="s">
        <v>123</v>
      </c>
      <c r="D31" s="128"/>
      <c r="E31" s="129">
        <v>69.323800000000006</v>
      </c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18"/>
      <c r="W31" s="118"/>
    </row>
    <row r="32" spans="1:23" x14ac:dyDescent="0.2">
      <c r="A32" s="125"/>
      <c r="B32" s="126"/>
      <c r="C32" s="157" t="s">
        <v>124</v>
      </c>
      <c r="D32" s="128"/>
      <c r="E32" s="129">
        <v>14.6462</v>
      </c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18"/>
      <c r="W32" s="118"/>
    </row>
    <row r="33" spans="1:23" x14ac:dyDescent="0.2">
      <c r="A33" s="125"/>
      <c r="B33" s="126"/>
      <c r="C33" s="157" t="s">
        <v>125</v>
      </c>
      <c r="D33" s="128"/>
      <c r="E33" s="129">
        <v>6.46</v>
      </c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18"/>
      <c r="W33" s="118"/>
    </row>
    <row r="34" spans="1:23" x14ac:dyDescent="0.2">
      <c r="A34" s="139">
        <v>8</v>
      </c>
      <c r="B34" s="140" t="s">
        <v>126</v>
      </c>
      <c r="C34" s="156" t="s">
        <v>127</v>
      </c>
      <c r="D34" s="141" t="s">
        <v>96</v>
      </c>
      <c r="E34" s="142">
        <v>90.43</v>
      </c>
      <c r="F34" s="143"/>
      <c r="G34" s="144">
        <f>ROUND(E34*F34,2)</f>
        <v>0</v>
      </c>
      <c r="H34" s="143">
        <v>0</v>
      </c>
      <c r="I34" s="144">
        <f>ROUND(E34*H34,2)</f>
        <v>0</v>
      </c>
      <c r="J34" s="143">
        <v>280</v>
      </c>
      <c r="K34" s="144">
        <f>ROUND(E34*J34,2)</f>
        <v>25320.400000000001</v>
      </c>
      <c r="L34" s="144">
        <v>21</v>
      </c>
      <c r="M34" s="144">
        <f>G34*(1+L34/100)</f>
        <v>0</v>
      </c>
      <c r="N34" s="144">
        <v>0</v>
      </c>
      <c r="O34" s="144">
        <f>ROUND(E34*N34,2)</f>
        <v>0</v>
      </c>
      <c r="P34" s="144">
        <v>0</v>
      </c>
      <c r="Q34" s="144">
        <f>ROUND(E34*P34,2)</f>
        <v>0</v>
      </c>
      <c r="R34" s="127">
        <v>0</v>
      </c>
      <c r="S34" s="127">
        <f>ROUND(E34*R34,2)</f>
        <v>0</v>
      </c>
      <c r="T34" s="127"/>
      <c r="U34" s="127" t="s">
        <v>97</v>
      </c>
      <c r="V34" s="118"/>
      <c r="W34" s="118"/>
    </row>
    <row r="35" spans="1:23" x14ac:dyDescent="0.2">
      <c r="A35" s="125"/>
      <c r="B35" s="126"/>
      <c r="C35" s="157" t="s">
        <v>128</v>
      </c>
      <c r="D35" s="128"/>
      <c r="E35" s="129">
        <v>90.43</v>
      </c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18"/>
      <c r="W35" s="118"/>
    </row>
    <row r="36" spans="1:23" x14ac:dyDescent="0.2">
      <c r="A36" s="139">
        <v>9</v>
      </c>
      <c r="B36" s="140" t="s">
        <v>129</v>
      </c>
      <c r="C36" s="156" t="s">
        <v>130</v>
      </c>
      <c r="D36" s="141" t="s">
        <v>96</v>
      </c>
      <c r="E36" s="142">
        <v>178.89899</v>
      </c>
      <c r="F36" s="143"/>
      <c r="G36" s="144">
        <f>ROUND(E36*F36,2)</f>
        <v>0</v>
      </c>
      <c r="H36" s="143">
        <v>0</v>
      </c>
      <c r="I36" s="144">
        <f>ROUND(E36*H36,2)</f>
        <v>0</v>
      </c>
      <c r="J36" s="143">
        <v>121</v>
      </c>
      <c r="K36" s="144">
        <f>ROUND(E36*J36,2)</f>
        <v>21646.78</v>
      </c>
      <c r="L36" s="144">
        <v>21</v>
      </c>
      <c r="M36" s="144">
        <f>G36*(1+L36/100)</f>
        <v>0</v>
      </c>
      <c r="N36" s="144">
        <v>0</v>
      </c>
      <c r="O36" s="144">
        <f>ROUND(E36*N36,2)</f>
        <v>0</v>
      </c>
      <c r="P36" s="144">
        <v>0</v>
      </c>
      <c r="Q36" s="144">
        <f>ROUND(E36*P36,2)</f>
        <v>0</v>
      </c>
      <c r="R36" s="127">
        <v>0.20200000000000001</v>
      </c>
      <c r="S36" s="127">
        <f>ROUND(E36*R36,2)</f>
        <v>36.14</v>
      </c>
      <c r="T36" s="127"/>
      <c r="U36" s="127" t="s">
        <v>97</v>
      </c>
      <c r="V36" s="118"/>
      <c r="W36" s="118"/>
    </row>
    <row r="37" spans="1:23" x14ac:dyDescent="0.2">
      <c r="A37" s="125"/>
      <c r="B37" s="126"/>
      <c r="C37" s="214" t="s">
        <v>131</v>
      </c>
      <c r="D37" s="215"/>
      <c r="E37" s="215"/>
      <c r="F37" s="215"/>
      <c r="G37" s="215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18"/>
      <c r="W37" s="118"/>
    </row>
    <row r="38" spans="1:23" x14ac:dyDescent="0.2">
      <c r="A38" s="125"/>
      <c r="B38" s="126"/>
      <c r="C38" s="157" t="s">
        <v>104</v>
      </c>
      <c r="D38" s="128"/>
      <c r="E38" s="129">
        <v>269.32898999999998</v>
      </c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18"/>
      <c r="W38" s="118"/>
    </row>
    <row r="39" spans="1:23" x14ac:dyDescent="0.2">
      <c r="A39" s="125"/>
      <c r="B39" s="126"/>
      <c r="C39" s="157" t="s">
        <v>132</v>
      </c>
      <c r="D39" s="128"/>
      <c r="E39" s="129">
        <v>-90.43</v>
      </c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18"/>
      <c r="W39" s="118"/>
    </row>
    <row r="40" spans="1:23" x14ac:dyDescent="0.2">
      <c r="A40" s="139">
        <v>10</v>
      </c>
      <c r="B40" s="140" t="s">
        <v>133</v>
      </c>
      <c r="C40" s="156" t="s">
        <v>134</v>
      </c>
      <c r="D40" s="141" t="s">
        <v>96</v>
      </c>
      <c r="E40" s="142">
        <v>69.323800000000006</v>
      </c>
      <c r="F40" s="143"/>
      <c r="G40" s="144">
        <f>ROUND(E40*F40,2)</f>
        <v>0</v>
      </c>
      <c r="H40" s="143">
        <v>528.13</v>
      </c>
      <c r="I40" s="144">
        <f>ROUND(E40*H40,2)</f>
        <v>36611.980000000003</v>
      </c>
      <c r="J40" s="143">
        <v>567.87</v>
      </c>
      <c r="K40" s="144">
        <f>ROUND(E40*J40,2)</f>
        <v>39366.910000000003</v>
      </c>
      <c r="L40" s="144">
        <v>21</v>
      </c>
      <c r="M40" s="144">
        <f>G40*(1+L40/100)</f>
        <v>0</v>
      </c>
      <c r="N40" s="144">
        <v>1.7</v>
      </c>
      <c r="O40" s="144">
        <f>ROUND(E40*N40,2)</f>
        <v>117.85</v>
      </c>
      <c r="P40" s="144">
        <v>0</v>
      </c>
      <c r="Q40" s="144">
        <f>ROUND(E40*P40,2)</f>
        <v>0</v>
      </c>
      <c r="R40" s="127">
        <v>1.587</v>
      </c>
      <c r="S40" s="127">
        <f>ROUND(E40*R40,2)</f>
        <v>110.02</v>
      </c>
      <c r="T40" s="127"/>
      <c r="U40" s="127" t="s">
        <v>97</v>
      </c>
      <c r="V40" s="118"/>
      <c r="W40" s="118"/>
    </row>
    <row r="41" spans="1:23" x14ac:dyDescent="0.2">
      <c r="A41" s="125"/>
      <c r="B41" s="126"/>
      <c r="C41" s="214" t="s">
        <v>135</v>
      </c>
      <c r="D41" s="215"/>
      <c r="E41" s="215"/>
      <c r="F41" s="215"/>
      <c r="G41" s="215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18"/>
      <c r="W41" s="118"/>
    </row>
    <row r="42" spans="1:23" x14ac:dyDescent="0.2">
      <c r="A42" s="125"/>
      <c r="B42" s="126"/>
      <c r="C42" s="157" t="s">
        <v>136</v>
      </c>
      <c r="D42" s="128"/>
      <c r="E42" s="129">
        <v>69.323800000000006</v>
      </c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18"/>
      <c r="W42" s="118"/>
    </row>
    <row r="43" spans="1:23" x14ac:dyDescent="0.2">
      <c r="A43" s="139">
        <v>11</v>
      </c>
      <c r="B43" s="140" t="s">
        <v>137</v>
      </c>
      <c r="C43" s="156" t="s">
        <v>138</v>
      </c>
      <c r="D43" s="141" t="s">
        <v>96</v>
      </c>
      <c r="E43" s="142">
        <v>69.323800000000006</v>
      </c>
      <c r="F43" s="143"/>
      <c r="G43" s="144">
        <f>ROUND(E43*F43,2)</f>
        <v>0</v>
      </c>
      <c r="H43" s="143">
        <v>0</v>
      </c>
      <c r="I43" s="144">
        <f>ROUND(E43*H43,2)</f>
        <v>0</v>
      </c>
      <c r="J43" s="143">
        <v>336.5</v>
      </c>
      <c r="K43" s="144">
        <f>ROUND(E43*J43,2)</f>
        <v>23327.46</v>
      </c>
      <c r="L43" s="144">
        <v>21</v>
      </c>
      <c r="M43" s="144">
        <f>G43*(1+L43/100)</f>
        <v>0</v>
      </c>
      <c r="N43" s="144">
        <v>0</v>
      </c>
      <c r="O43" s="144">
        <f>ROUND(E43*N43,2)</f>
        <v>0</v>
      </c>
      <c r="P43" s="144">
        <v>0</v>
      </c>
      <c r="Q43" s="144">
        <f>ROUND(E43*P43,2)</f>
        <v>0</v>
      </c>
      <c r="R43" s="127">
        <v>0.94</v>
      </c>
      <c r="S43" s="127">
        <f>ROUND(E43*R43,2)</f>
        <v>65.16</v>
      </c>
      <c r="T43" s="127"/>
      <c r="U43" s="127" t="s">
        <v>97</v>
      </c>
      <c r="V43" s="118"/>
      <c r="W43" s="118"/>
    </row>
    <row r="44" spans="1:23" x14ac:dyDescent="0.2">
      <c r="A44" s="125"/>
      <c r="B44" s="126"/>
      <c r="C44" s="214" t="s">
        <v>135</v>
      </c>
      <c r="D44" s="215"/>
      <c r="E44" s="215"/>
      <c r="F44" s="215"/>
      <c r="G44" s="215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18"/>
      <c r="W44" s="118"/>
    </row>
    <row r="45" spans="1:23" x14ac:dyDescent="0.2">
      <c r="A45" s="125"/>
      <c r="B45" s="126"/>
      <c r="C45" s="157" t="s">
        <v>123</v>
      </c>
      <c r="D45" s="128"/>
      <c r="E45" s="129">
        <v>69.323800000000006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18"/>
      <c r="W45" s="118"/>
    </row>
    <row r="46" spans="1:23" x14ac:dyDescent="0.2">
      <c r="A46" s="145">
        <v>12</v>
      </c>
      <c r="B46" s="146" t="s">
        <v>139</v>
      </c>
      <c r="C46" s="158" t="s">
        <v>140</v>
      </c>
      <c r="D46" s="147" t="s">
        <v>141</v>
      </c>
      <c r="E46" s="148">
        <v>8</v>
      </c>
      <c r="F46" s="149"/>
      <c r="G46" s="150">
        <f>ROUND(E46*F46,2)</f>
        <v>0</v>
      </c>
      <c r="H46" s="149">
        <v>0</v>
      </c>
      <c r="I46" s="150">
        <f>ROUND(E46*H46,2)</f>
        <v>0</v>
      </c>
      <c r="J46" s="149">
        <v>750</v>
      </c>
      <c r="K46" s="150">
        <f>ROUND(E46*J46,2)</f>
        <v>6000</v>
      </c>
      <c r="L46" s="150">
        <v>21</v>
      </c>
      <c r="M46" s="150">
        <f>G46*(1+L46/100)</f>
        <v>0</v>
      </c>
      <c r="N46" s="150">
        <v>0</v>
      </c>
      <c r="O46" s="150">
        <f>ROUND(E46*N46,2)</f>
        <v>0</v>
      </c>
      <c r="P46" s="150">
        <v>0</v>
      </c>
      <c r="Q46" s="150">
        <f>ROUND(E46*P46,2)</f>
        <v>0</v>
      </c>
      <c r="R46" s="127">
        <v>0</v>
      </c>
      <c r="S46" s="127">
        <f>ROUND(E46*R46,2)</f>
        <v>0</v>
      </c>
      <c r="T46" s="127"/>
      <c r="U46" s="127" t="s">
        <v>142</v>
      </c>
      <c r="V46" s="118"/>
      <c r="W46" s="118"/>
    </row>
    <row r="47" spans="1:23" x14ac:dyDescent="0.2">
      <c r="A47" s="131" t="s">
        <v>93</v>
      </c>
      <c r="B47" s="132" t="s">
        <v>54</v>
      </c>
      <c r="C47" s="155" t="s">
        <v>55</v>
      </c>
      <c r="D47" s="133"/>
      <c r="E47" s="134"/>
      <c r="F47" s="135"/>
      <c r="G47" s="135">
        <f>SUMIF(AD48:AD50,"&lt;&gt;NOR",G48:G50)</f>
        <v>0</v>
      </c>
      <c r="H47" s="135"/>
      <c r="I47" s="135">
        <f>SUM(I48:I50)</f>
        <v>8461.7000000000007</v>
      </c>
      <c r="J47" s="135"/>
      <c r="K47" s="135">
        <f>SUM(K48:K50)</f>
        <v>6902.17</v>
      </c>
      <c r="L47" s="135"/>
      <c r="M47" s="135">
        <f>SUM(M48:M50)</f>
        <v>0</v>
      </c>
      <c r="N47" s="135"/>
      <c r="O47" s="135">
        <f>SUM(O48:O50)</f>
        <v>27.69</v>
      </c>
      <c r="P47" s="135"/>
      <c r="Q47" s="135">
        <f>SUM(Q48:Q50)</f>
        <v>0</v>
      </c>
      <c r="R47" s="130"/>
      <c r="S47" s="130">
        <f>SUM(S48:S50)</f>
        <v>19.29</v>
      </c>
      <c r="T47" s="130"/>
      <c r="U47" s="130"/>
      <c r="W47" s="118"/>
    </row>
    <row r="48" spans="1:23" x14ac:dyDescent="0.2">
      <c r="A48" s="139">
        <v>13</v>
      </c>
      <c r="B48" s="140" t="s">
        <v>143</v>
      </c>
      <c r="C48" s="156" t="s">
        <v>144</v>
      </c>
      <c r="D48" s="141" t="s">
        <v>96</v>
      </c>
      <c r="E48" s="142">
        <v>14.6462</v>
      </c>
      <c r="F48" s="143"/>
      <c r="G48" s="144">
        <f>ROUND(E48*F48,2)</f>
        <v>0</v>
      </c>
      <c r="H48" s="143">
        <v>577.74</v>
      </c>
      <c r="I48" s="144">
        <f>ROUND(E48*H48,2)</f>
        <v>8461.7000000000007</v>
      </c>
      <c r="J48" s="143">
        <v>471.26</v>
      </c>
      <c r="K48" s="144">
        <f>ROUND(E48*J48,2)</f>
        <v>6902.17</v>
      </c>
      <c r="L48" s="144">
        <v>21</v>
      </c>
      <c r="M48" s="144">
        <f>G48*(1+L48/100)</f>
        <v>0</v>
      </c>
      <c r="N48" s="144">
        <v>1.8907700000000001</v>
      </c>
      <c r="O48" s="144">
        <f>ROUND(E48*N48,2)</f>
        <v>27.69</v>
      </c>
      <c r="P48" s="144">
        <v>0</v>
      </c>
      <c r="Q48" s="144">
        <f>ROUND(E48*P48,2)</f>
        <v>0</v>
      </c>
      <c r="R48" s="127">
        <v>1.3169999999999999</v>
      </c>
      <c r="S48" s="127">
        <f>ROUND(E48*R48,2)</f>
        <v>19.29</v>
      </c>
      <c r="T48" s="127"/>
      <c r="U48" s="127" t="s">
        <v>97</v>
      </c>
      <c r="V48" s="118"/>
      <c r="W48" s="118"/>
    </row>
    <row r="49" spans="1:23" x14ac:dyDescent="0.2">
      <c r="A49" s="125"/>
      <c r="B49" s="126"/>
      <c r="C49" s="214" t="s">
        <v>145</v>
      </c>
      <c r="D49" s="215"/>
      <c r="E49" s="215"/>
      <c r="F49" s="215"/>
      <c r="G49" s="215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18"/>
      <c r="W49" s="118"/>
    </row>
    <row r="50" spans="1:23" x14ac:dyDescent="0.2">
      <c r="A50" s="125"/>
      <c r="B50" s="126"/>
      <c r="C50" s="157" t="s">
        <v>146</v>
      </c>
      <c r="D50" s="128"/>
      <c r="E50" s="129">
        <v>14.6462</v>
      </c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18"/>
      <c r="W50" s="118"/>
    </row>
    <row r="51" spans="1:23" x14ac:dyDescent="0.2">
      <c r="A51" s="131" t="s">
        <v>93</v>
      </c>
      <c r="B51" s="132" t="s">
        <v>56</v>
      </c>
      <c r="C51" s="155" t="s">
        <v>57</v>
      </c>
      <c r="D51" s="133"/>
      <c r="E51" s="134"/>
      <c r="F51" s="135"/>
      <c r="G51" s="135">
        <f>SUMIF(AD52:AD56,"&lt;&gt;NOR",G52:G56)</f>
        <v>0</v>
      </c>
      <c r="H51" s="135"/>
      <c r="I51" s="135">
        <f>SUM(I52:I56)</f>
        <v>10</v>
      </c>
      <c r="J51" s="135"/>
      <c r="K51" s="135">
        <f>SUM(K52:K56)</f>
        <v>55556</v>
      </c>
      <c r="L51" s="135"/>
      <c r="M51" s="135">
        <f>SUM(M52:M56)</f>
        <v>0</v>
      </c>
      <c r="N51" s="135"/>
      <c r="O51" s="135">
        <f>SUM(O52:O56)</f>
        <v>0</v>
      </c>
      <c r="P51" s="135"/>
      <c r="Q51" s="135">
        <f>SUM(Q52:Q56)</f>
        <v>0</v>
      </c>
      <c r="R51" s="130"/>
      <c r="S51" s="130">
        <f>SUM(S52:S56)</f>
        <v>4</v>
      </c>
      <c r="T51" s="130"/>
      <c r="U51" s="130"/>
      <c r="W51" s="118"/>
    </row>
    <row r="52" spans="1:23" x14ac:dyDescent="0.2">
      <c r="A52" s="139">
        <v>14</v>
      </c>
      <c r="B52" s="140" t="s">
        <v>147</v>
      </c>
      <c r="C52" s="156" t="s">
        <v>148</v>
      </c>
      <c r="D52" s="141" t="s">
        <v>149</v>
      </c>
      <c r="E52" s="142">
        <v>40</v>
      </c>
      <c r="F52" s="143"/>
      <c r="G52" s="144">
        <f>ROUND(E52*F52,2)</f>
        <v>0</v>
      </c>
      <c r="H52" s="143">
        <v>0.25</v>
      </c>
      <c r="I52" s="144">
        <f>ROUND(E52*H52,2)</f>
        <v>10</v>
      </c>
      <c r="J52" s="143">
        <v>45.55</v>
      </c>
      <c r="K52" s="144">
        <f>ROUND(E52*J52,2)</f>
        <v>1822</v>
      </c>
      <c r="L52" s="144">
        <v>21</v>
      </c>
      <c r="M52" s="144">
        <f>G52*(1+L52/100)</f>
        <v>0</v>
      </c>
      <c r="N52" s="144">
        <v>1.0000000000000001E-5</v>
      </c>
      <c r="O52" s="144">
        <f>ROUND(E52*N52,2)</f>
        <v>0</v>
      </c>
      <c r="P52" s="144">
        <v>0</v>
      </c>
      <c r="Q52" s="144">
        <f>ROUND(E52*P52,2)</f>
        <v>0</v>
      </c>
      <c r="R52" s="127">
        <v>0.1</v>
      </c>
      <c r="S52" s="127">
        <f>ROUND(E52*R52,2)</f>
        <v>4</v>
      </c>
      <c r="T52" s="127"/>
      <c r="U52" s="127" t="s">
        <v>97</v>
      </c>
      <c r="V52" s="118"/>
      <c r="W52" s="118"/>
    </row>
    <row r="53" spans="1:23" x14ac:dyDescent="0.2">
      <c r="A53" s="125"/>
      <c r="B53" s="126"/>
      <c r="C53" s="214" t="s">
        <v>150</v>
      </c>
      <c r="D53" s="215"/>
      <c r="E53" s="215"/>
      <c r="F53" s="215"/>
      <c r="G53" s="215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18"/>
      <c r="W53" s="118"/>
    </row>
    <row r="54" spans="1:23" x14ac:dyDescent="0.2">
      <c r="A54" s="145">
        <v>15</v>
      </c>
      <c r="B54" s="146" t="s">
        <v>151</v>
      </c>
      <c r="C54" s="158" t="s">
        <v>152</v>
      </c>
      <c r="D54" s="147" t="s">
        <v>149</v>
      </c>
      <c r="E54" s="148">
        <v>6</v>
      </c>
      <c r="F54" s="149"/>
      <c r="G54" s="150">
        <f>ROUND(E54*F54,2)</f>
        <v>0</v>
      </c>
      <c r="H54" s="149">
        <v>0</v>
      </c>
      <c r="I54" s="150">
        <f>ROUND(E54*H54,2)</f>
        <v>0</v>
      </c>
      <c r="J54" s="149">
        <v>1164</v>
      </c>
      <c r="K54" s="150">
        <f>ROUND(E54*J54,2)</f>
        <v>6984</v>
      </c>
      <c r="L54" s="150">
        <v>21</v>
      </c>
      <c r="M54" s="150">
        <f>G54*(1+L54/100)</f>
        <v>0</v>
      </c>
      <c r="N54" s="150">
        <v>0</v>
      </c>
      <c r="O54" s="150">
        <f>ROUND(E54*N54,2)</f>
        <v>0</v>
      </c>
      <c r="P54" s="150">
        <v>0</v>
      </c>
      <c r="Q54" s="150">
        <f>ROUND(E54*P54,2)</f>
        <v>0</v>
      </c>
      <c r="R54" s="127">
        <v>0</v>
      </c>
      <c r="S54" s="127">
        <f>ROUND(E54*R54,2)</f>
        <v>0</v>
      </c>
      <c r="T54" s="127"/>
      <c r="U54" s="127" t="s">
        <v>97</v>
      </c>
      <c r="V54" s="118"/>
      <c r="W54" s="118"/>
    </row>
    <row r="55" spans="1:23" x14ac:dyDescent="0.2">
      <c r="A55" s="145">
        <v>16</v>
      </c>
      <c r="B55" s="146" t="s">
        <v>153</v>
      </c>
      <c r="C55" s="158" t="s">
        <v>154</v>
      </c>
      <c r="D55" s="147" t="s">
        <v>149</v>
      </c>
      <c r="E55" s="148">
        <v>17</v>
      </c>
      <c r="F55" s="149"/>
      <c r="G55" s="150">
        <f>ROUND(E55*F55,2)</f>
        <v>0</v>
      </c>
      <c r="H55" s="149">
        <v>0</v>
      </c>
      <c r="I55" s="150">
        <f>ROUND(E55*H55,2)</f>
        <v>0</v>
      </c>
      <c r="J55" s="149">
        <v>1300</v>
      </c>
      <c r="K55" s="150">
        <f>ROUND(E55*J55,2)</f>
        <v>22100</v>
      </c>
      <c r="L55" s="150">
        <v>21</v>
      </c>
      <c r="M55" s="150">
        <f>G55*(1+L55/100)</f>
        <v>0</v>
      </c>
      <c r="N55" s="150">
        <v>0</v>
      </c>
      <c r="O55" s="150">
        <f>ROUND(E55*N55,2)</f>
        <v>0</v>
      </c>
      <c r="P55" s="150">
        <v>0</v>
      </c>
      <c r="Q55" s="150">
        <f>ROUND(E55*P55,2)</f>
        <v>0</v>
      </c>
      <c r="R55" s="127">
        <v>0</v>
      </c>
      <c r="S55" s="127">
        <f>ROUND(E55*R55,2)</f>
        <v>0</v>
      </c>
      <c r="T55" s="127"/>
      <c r="U55" s="127" t="s">
        <v>97</v>
      </c>
      <c r="V55" s="118"/>
      <c r="W55" s="118"/>
    </row>
    <row r="56" spans="1:23" x14ac:dyDescent="0.2">
      <c r="A56" s="145">
        <v>17</v>
      </c>
      <c r="B56" s="146" t="s">
        <v>155</v>
      </c>
      <c r="C56" s="158" t="s">
        <v>156</v>
      </c>
      <c r="D56" s="147" t="s">
        <v>149</v>
      </c>
      <c r="E56" s="148">
        <v>17</v>
      </c>
      <c r="F56" s="149"/>
      <c r="G56" s="150">
        <f>ROUND(E56*F56,2)</f>
        <v>0</v>
      </c>
      <c r="H56" s="149">
        <v>0</v>
      </c>
      <c r="I56" s="150">
        <f>ROUND(E56*H56,2)</f>
        <v>0</v>
      </c>
      <c r="J56" s="149">
        <v>1450</v>
      </c>
      <c r="K56" s="150">
        <f>ROUND(E56*J56,2)</f>
        <v>24650</v>
      </c>
      <c r="L56" s="150">
        <v>21</v>
      </c>
      <c r="M56" s="150">
        <f>G56*(1+L56/100)</f>
        <v>0</v>
      </c>
      <c r="N56" s="150">
        <v>0</v>
      </c>
      <c r="O56" s="150">
        <f>ROUND(E56*N56,2)</f>
        <v>0</v>
      </c>
      <c r="P56" s="150">
        <v>0</v>
      </c>
      <c r="Q56" s="150">
        <f>ROUND(E56*P56,2)</f>
        <v>0</v>
      </c>
      <c r="R56" s="127">
        <v>0</v>
      </c>
      <c r="S56" s="127">
        <f>ROUND(E56*R56,2)</f>
        <v>0</v>
      </c>
      <c r="T56" s="127"/>
      <c r="U56" s="127" t="s">
        <v>97</v>
      </c>
      <c r="V56" s="118"/>
      <c r="W56" s="118"/>
    </row>
    <row r="57" spans="1:23" x14ac:dyDescent="0.2">
      <c r="A57" s="131" t="s">
        <v>93</v>
      </c>
      <c r="B57" s="132" t="s">
        <v>58</v>
      </c>
      <c r="C57" s="155" t="s">
        <v>59</v>
      </c>
      <c r="D57" s="133"/>
      <c r="E57" s="134"/>
      <c r="F57" s="135"/>
      <c r="G57" s="135">
        <f>SUMIF(AD58:AD71,"&lt;&gt;NOR",G58:G71)</f>
        <v>0</v>
      </c>
      <c r="H57" s="135"/>
      <c r="I57" s="135">
        <f>SUM(I58:I71)</f>
        <v>136700</v>
      </c>
      <c r="J57" s="135"/>
      <c r="K57" s="135">
        <f>SUM(K58:K71)</f>
        <v>14980</v>
      </c>
      <c r="L57" s="135"/>
      <c r="M57" s="135">
        <f>SUM(M58:M71)</f>
        <v>0</v>
      </c>
      <c r="N57" s="135"/>
      <c r="O57" s="135">
        <f>SUM(O58:O71)</f>
        <v>0</v>
      </c>
      <c r="P57" s="135"/>
      <c r="Q57" s="135">
        <f>SUM(Q58:Q71)</f>
        <v>0</v>
      </c>
      <c r="R57" s="130"/>
      <c r="S57" s="130">
        <f>SUM(S58:S71)</f>
        <v>1.95</v>
      </c>
      <c r="T57" s="130"/>
      <c r="U57" s="130"/>
      <c r="W57" s="118"/>
    </row>
    <row r="58" spans="1:23" x14ac:dyDescent="0.2">
      <c r="A58" s="145">
        <v>18</v>
      </c>
      <c r="B58" s="146" t="s">
        <v>157</v>
      </c>
      <c r="C58" s="158" t="s">
        <v>158</v>
      </c>
      <c r="D58" s="147" t="s">
        <v>159</v>
      </c>
      <c r="E58" s="148">
        <v>3</v>
      </c>
      <c r="F58" s="149"/>
      <c r="G58" s="150">
        <f t="shared" ref="G58:G71" si="0">ROUND(E58*F58,2)</f>
        <v>0</v>
      </c>
      <c r="H58" s="149">
        <v>0</v>
      </c>
      <c r="I58" s="150">
        <f t="shared" ref="I58:I71" si="1">ROUND(E58*H58,2)</f>
        <v>0</v>
      </c>
      <c r="J58" s="149">
        <v>260</v>
      </c>
      <c r="K58" s="150">
        <f t="shared" ref="K58:K71" si="2">ROUND(E58*J58,2)</f>
        <v>780</v>
      </c>
      <c r="L58" s="150">
        <v>21</v>
      </c>
      <c r="M58" s="150">
        <f t="shared" ref="M58:M71" si="3">G58*(1+L58/100)</f>
        <v>0</v>
      </c>
      <c r="N58" s="150">
        <v>0</v>
      </c>
      <c r="O58" s="150">
        <f t="shared" ref="O58:O71" si="4">ROUND(E58*N58,2)</f>
        <v>0</v>
      </c>
      <c r="P58" s="150">
        <v>0</v>
      </c>
      <c r="Q58" s="150">
        <f t="shared" ref="Q58:Q71" si="5">ROUND(E58*P58,2)</f>
        <v>0</v>
      </c>
      <c r="R58" s="127">
        <v>0.65</v>
      </c>
      <c r="S58" s="127">
        <f t="shared" ref="S58:S71" si="6">ROUND(E58*R58,2)</f>
        <v>1.95</v>
      </c>
      <c r="T58" s="127"/>
      <c r="U58" s="127" t="s">
        <v>97</v>
      </c>
      <c r="V58" s="118"/>
      <c r="W58" s="118"/>
    </row>
    <row r="59" spans="1:23" x14ac:dyDescent="0.2">
      <c r="A59" s="145">
        <v>19</v>
      </c>
      <c r="B59" s="146" t="s">
        <v>160</v>
      </c>
      <c r="C59" s="158" t="s">
        <v>161</v>
      </c>
      <c r="D59" s="147" t="s">
        <v>162</v>
      </c>
      <c r="E59" s="148">
        <v>1</v>
      </c>
      <c r="F59" s="149"/>
      <c r="G59" s="150">
        <f t="shared" si="0"/>
        <v>0</v>
      </c>
      <c r="H59" s="149">
        <v>9250</v>
      </c>
      <c r="I59" s="150">
        <f t="shared" si="1"/>
        <v>9250</v>
      </c>
      <c r="J59" s="149">
        <v>0</v>
      </c>
      <c r="K59" s="150">
        <f t="shared" si="2"/>
        <v>0</v>
      </c>
      <c r="L59" s="150">
        <v>21</v>
      </c>
      <c r="M59" s="150">
        <f t="shared" si="3"/>
        <v>0</v>
      </c>
      <c r="N59" s="150">
        <v>0</v>
      </c>
      <c r="O59" s="150">
        <f t="shared" si="4"/>
        <v>0</v>
      </c>
      <c r="P59" s="150">
        <v>0</v>
      </c>
      <c r="Q59" s="150">
        <f t="shared" si="5"/>
        <v>0</v>
      </c>
      <c r="R59" s="127">
        <v>0</v>
      </c>
      <c r="S59" s="127">
        <f t="shared" si="6"/>
        <v>0</v>
      </c>
      <c r="T59" s="127"/>
      <c r="U59" s="127" t="s">
        <v>163</v>
      </c>
      <c r="V59" s="118"/>
      <c r="W59" s="118"/>
    </row>
    <row r="60" spans="1:23" x14ac:dyDescent="0.2">
      <c r="A60" s="145">
        <v>20</v>
      </c>
      <c r="B60" s="146" t="s">
        <v>139</v>
      </c>
      <c r="C60" s="158" t="s">
        <v>164</v>
      </c>
      <c r="D60" s="147" t="s">
        <v>162</v>
      </c>
      <c r="E60" s="148">
        <v>1</v>
      </c>
      <c r="F60" s="149"/>
      <c r="G60" s="150">
        <f t="shared" si="0"/>
        <v>0</v>
      </c>
      <c r="H60" s="149">
        <v>8500</v>
      </c>
      <c r="I60" s="150">
        <f t="shared" si="1"/>
        <v>8500</v>
      </c>
      <c r="J60" s="149">
        <v>0</v>
      </c>
      <c r="K60" s="150">
        <f t="shared" si="2"/>
        <v>0</v>
      </c>
      <c r="L60" s="150">
        <v>21</v>
      </c>
      <c r="M60" s="150">
        <f t="shared" si="3"/>
        <v>0</v>
      </c>
      <c r="N60" s="150">
        <v>0</v>
      </c>
      <c r="O60" s="150">
        <f t="shared" si="4"/>
        <v>0</v>
      </c>
      <c r="P60" s="150">
        <v>0</v>
      </c>
      <c r="Q60" s="150">
        <f t="shared" si="5"/>
        <v>0</v>
      </c>
      <c r="R60" s="127">
        <v>0</v>
      </c>
      <c r="S60" s="127">
        <f t="shared" si="6"/>
        <v>0</v>
      </c>
      <c r="T60" s="127"/>
      <c r="U60" s="127" t="s">
        <v>163</v>
      </c>
      <c r="V60" s="118"/>
      <c r="W60" s="118"/>
    </row>
    <row r="61" spans="1:23" x14ac:dyDescent="0.2">
      <c r="A61" s="145">
        <v>21</v>
      </c>
      <c r="B61" s="146" t="s">
        <v>165</v>
      </c>
      <c r="C61" s="158" t="s">
        <v>166</v>
      </c>
      <c r="D61" s="147" t="s">
        <v>162</v>
      </c>
      <c r="E61" s="148">
        <v>1</v>
      </c>
      <c r="F61" s="149"/>
      <c r="G61" s="150">
        <f t="shared" si="0"/>
        <v>0</v>
      </c>
      <c r="H61" s="149">
        <v>8700</v>
      </c>
      <c r="I61" s="150">
        <f t="shared" si="1"/>
        <v>8700</v>
      </c>
      <c r="J61" s="149">
        <v>0</v>
      </c>
      <c r="K61" s="150">
        <f t="shared" si="2"/>
        <v>0</v>
      </c>
      <c r="L61" s="150">
        <v>21</v>
      </c>
      <c r="M61" s="150">
        <f t="shared" si="3"/>
        <v>0</v>
      </c>
      <c r="N61" s="150">
        <v>0</v>
      </c>
      <c r="O61" s="150">
        <f t="shared" si="4"/>
        <v>0</v>
      </c>
      <c r="P61" s="150">
        <v>0</v>
      </c>
      <c r="Q61" s="150">
        <f t="shared" si="5"/>
        <v>0</v>
      </c>
      <c r="R61" s="127">
        <v>0</v>
      </c>
      <c r="S61" s="127">
        <f t="shared" si="6"/>
        <v>0</v>
      </c>
      <c r="T61" s="127"/>
      <c r="U61" s="127" t="s">
        <v>163</v>
      </c>
      <c r="V61" s="118"/>
      <c r="W61" s="118"/>
    </row>
    <row r="62" spans="1:23" x14ac:dyDescent="0.2">
      <c r="A62" s="145">
        <v>22</v>
      </c>
      <c r="B62" s="146" t="s">
        <v>167</v>
      </c>
      <c r="C62" s="158" t="s">
        <v>168</v>
      </c>
      <c r="D62" s="147" t="s">
        <v>162</v>
      </c>
      <c r="E62" s="148">
        <v>2</v>
      </c>
      <c r="F62" s="149"/>
      <c r="G62" s="150">
        <f t="shared" si="0"/>
        <v>0</v>
      </c>
      <c r="H62" s="149">
        <v>35000</v>
      </c>
      <c r="I62" s="150">
        <f t="shared" si="1"/>
        <v>70000</v>
      </c>
      <c r="J62" s="149">
        <v>0</v>
      </c>
      <c r="K62" s="150">
        <f t="shared" si="2"/>
        <v>0</v>
      </c>
      <c r="L62" s="150">
        <v>21</v>
      </c>
      <c r="M62" s="150">
        <f t="shared" si="3"/>
        <v>0</v>
      </c>
      <c r="N62" s="150">
        <v>0</v>
      </c>
      <c r="O62" s="150">
        <f t="shared" si="4"/>
        <v>0</v>
      </c>
      <c r="P62" s="150">
        <v>0</v>
      </c>
      <c r="Q62" s="150">
        <f t="shared" si="5"/>
        <v>0</v>
      </c>
      <c r="R62" s="127">
        <v>0</v>
      </c>
      <c r="S62" s="127">
        <f t="shared" si="6"/>
        <v>0</v>
      </c>
      <c r="T62" s="127"/>
      <c r="U62" s="127" t="s">
        <v>163</v>
      </c>
      <c r="V62" s="118"/>
      <c r="W62" s="118"/>
    </row>
    <row r="63" spans="1:23" x14ac:dyDescent="0.2">
      <c r="A63" s="145">
        <v>23</v>
      </c>
      <c r="B63" s="146" t="s">
        <v>169</v>
      </c>
      <c r="C63" s="158" t="s">
        <v>170</v>
      </c>
      <c r="D63" s="147" t="s">
        <v>171</v>
      </c>
      <c r="E63" s="148">
        <v>1</v>
      </c>
      <c r="F63" s="149"/>
      <c r="G63" s="150">
        <f t="shared" si="0"/>
        <v>0</v>
      </c>
      <c r="H63" s="149">
        <v>1850</v>
      </c>
      <c r="I63" s="150">
        <f t="shared" si="1"/>
        <v>1850</v>
      </c>
      <c r="J63" s="149">
        <v>0</v>
      </c>
      <c r="K63" s="150">
        <f t="shared" si="2"/>
        <v>0</v>
      </c>
      <c r="L63" s="150">
        <v>21</v>
      </c>
      <c r="M63" s="150">
        <f t="shared" si="3"/>
        <v>0</v>
      </c>
      <c r="N63" s="150">
        <v>0</v>
      </c>
      <c r="O63" s="150">
        <f t="shared" si="4"/>
        <v>0</v>
      </c>
      <c r="P63" s="150">
        <v>0</v>
      </c>
      <c r="Q63" s="150">
        <f t="shared" si="5"/>
        <v>0</v>
      </c>
      <c r="R63" s="127">
        <v>0</v>
      </c>
      <c r="S63" s="127">
        <f t="shared" si="6"/>
        <v>0</v>
      </c>
      <c r="T63" s="127"/>
      <c r="U63" s="127" t="s">
        <v>163</v>
      </c>
      <c r="V63" s="118"/>
      <c r="W63" s="118"/>
    </row>
    <row r="64" spans="1:23" x14ac:dyDescent="0.2">
      <c r="A64" s="145">
        <v>24</v>
      </c>
      <c r="B64" s="146" t="s">
        <v>172</v>
      </c>
      <c r="C64" s="158" t="s">
        <v>173</v>
      </c>
      <c r="D64" s="147" t="s">
        <v>162</v>
      </c>
      <c r="E64" s="148">
        <v>1</v>
      </c>
      <c r="F64" s="149"/>
      <c r="G64" s="150">
        <f t="shared" si="0"/>
        <v>0</v>
      </c>
      <c r="H64" s="149">
        <v>6500</v>
      </c>
      <c r="I64" s="150">
        <f t="shared" si="1"/>
        <v>6500</v>
      </c>
      <c r="J64" s="149">
        <v>0</v>
      </c>
      <c r="K64" s="150">
        <f t="shared" si="2"/>
        <v>0</v>
      </c>
      <c r="L64" s="150">
        <v>21</v>
      </c>
      <c r="M64" s="150">
        <f t="shared" si="3"/>
        <v>0</v>
      </c>
      <c r="N64" s="150">
        <v>0</v>
      </c>
      <c r="O64" s="150">
        <f t="shared" si="4"/>
        <v>0</v>
      </c>
      <c r="P64" s="150">
        <v>0</v>
      </c>
      <c r="Q64" s="150">
        <f t="shared" si="5"/>
        <v>0</v>
      </c>
      <c r="R64" s="127">
        <v>0</v>
      </c>
      <c r="S64" s="127">
        <f t="shared" si="6"/>
        <v>0</v>
      </c>
      <c r="T64" s="127"/>
      <c r="U64" s="127" t="s">
        <v>163</v>
      </c>
      <c r="V64" s="118"/>
      <c r="W64" s="118"/>
    </row>
    <row r="65" spans="1:23" x14ac:dyDescent="0.2">
      <c r="A65" s="145">
        <v>25</v>
      </c>
      <c r="B65" s="146" t="s">
        <v>174</v>
      </c>
      <c r="C65" s="158" t="s">
        <v>175</v>
      </c>
      <c r="D65" s="147" t="s">
        <v>96</v>
      </c>
      <c r="E65" s="148">
        <v>1.6</v>
      </c>
      <c r="F65" s="149"/>
      <c r="G65" s="150">
        <f t="shared" si="0"/>
        <v>0</v>
      </c>
      <c r="H65" s="149">
        <v>3500</v>
      </c>
      <c r="I65" s="150">
        <f t="shared" si="1"/>
        <v>5600</v>
      </c>
      <c r="J65" s="149">
        <v>0</v>
      </c>
      <c r="K65" s="150">
        <f t="shared" si="2"/>
        <v>0</v>
      </c>
      <c r="L65" s="150">
        <v>21</v>
      </c>
      <c r="M65" s="150">
        <f t="shared" si="3"/>
        <v>0</v>
      </c>
      <c r="N65" s="150">
        <v>0</v>
      </c>
      <c r="O65" s="150">
        <f t="shared" si="4"/>
        <v>0</v>
      </c>
      <c r="P65" s="150">
        <v>0</v>
      </c>
      <c r="Q65" s="150">
        <f t="shared" si="5"/>
        <v>0</v>
      </c>
      <c r="R65" s="127">
        <v>0</v>
      </c>
      <c r="S65" s="127">
        <f t="shared" si="6"/>
        <v>0</v>
      </c>
      <c r="T65" s="127"/>
      <c r="U65" s="127" t="s">
        <v>163</v>
      </c>
      <c r="V65" s="118"/>
      <c r="W65" s="118"/>
    </row>
    <row r="66" spans="1:23" x14ac:dyDescent="0.2">
      <c r="A66" s="145">
        <v>26</v>
      </c>
      <c r="B66" s="146" t="s">
        <v>176</v>
      </c>
      <c r="C66" s="158" t="s">
        <v>177</v>
      </c>
      <c r="D66" s="147" t="s">
        <v>141</v>
      </c>
      <c r="E66" s="148">
        <v>8</v>
      </c>
      <c r="F66" s="149"/>
      <c r="G66" s="150">
        <f t="shared" si="0"/>
        <v>0</v>
      </c>
      <c r="H66" s="149">
        <v>0</v>
      </c>
      <c r="I66" s="150">
        <f t="shared" si="1"/>
        <v>0</v>
      </c>
      <c r="J66" s="149">
        <v>900</v>
      </c>
      <c r="K66" s="150">
        <f t="shared" si="2"/>
        <v>7200</v>
      </c>
      <c r="L66" s="150">
        <v>21</v>
      </c>
      <c r="M66" s="150">
        <f t="shared" si="3"/>
        <v>0</v>
      </c>
      <c r="N66" s="150">
        <v>0</v>
      </c>
      <c r="O66" s="150">
        <f t="shared" si="4"/>
        <v>0</v>
      </c>
      <c r="P66" s="150">
        <v>0</v>
      </c>
      <c r="Q66" s="150">
        <f t="shared" si="5"/>
        <v>0</v>
      </c>
      <c r="R66" s="127">
        <v>0</v>
      </c>
      <c r="S66" s="127">
        <f t="shared" si="6"/>
        <v>0</v>
      </c>
      <c r="T66" s="127"/>
      <c r="U66" s="127" t="s">
        <v>97</v>
      </c>
      <c r="V66" s="118"/>
      <c r="W66" s="118"/>
    </row>
    <row r="67" spans="1:23" x14ac:dyDescent="0.2">
      <c r="A67" s="145">
        <v>27</v>
      </c>
      <c r="B67" s="146" t="s">
        <v>178</v>
      </c>
      <c r="C67" s="158" t="s">
        <v>179</v>
      </c>
      <c r="D67" s="147" t="s">
        <v>162</v>
      </c>
      <c r="E67" s="148">
        <v>2</v>
      </c>
      <c r="F67" s="149"/>
      <c r="G67" s="150">
        <f t="shared" si="0"/>
        <v>0</v>
      </c>
      <c r="H67" s="149">
        <v>0</v>
      </c>
      <c r="I67" s="150">
        <f t="shared" si="1"/>
        <v>0</v>
      </c>
      <c r="J67" s="149">
        <v>3500</v>
      </c>
      <c r="K67" s="150">
        <f t="shared" si="2"/>
        <v>7000</v>
      </c>
      <c r="L67" s="150">
        <v>21</v>
      </c>
      <c r="M67" s="150">
        <f t="shared" si="3"/>
        <v>0</v>
      </c>
      <c r="N67" s="150">
        <v>0</v>
      </c>
      <c r="O67" s="150">
        <f t="shared" si="4"/>
        <v>0</v>
      </c>
      <c r="P67" s="150">
        <v>0</v>
      </c>
      <c r="Q67" s="150">
        <f t="shared" si="5"/>
        <v>0</v>
      </c>
      <c r="R67" s="127">
        <v>0</v>
      </c>
      <c r="S67" s="127">
        <f t="shared" si="6"/>
        <v>0</v>
      </c>
      <c r="T67" s="127"/>
      <c r="U67" s="127" t="s">
        <v>142</v>
      </c>
      <c r="V67" s="118"/>
      <c r="W67" s="118"/>
    </row>
    <row r="68" spans="1:23" x14ac:dyDescent="0.2">
      <c r="A68" s="145">
        <v>28</v>
      </c>
      <c r="B68" s="146" t="s">
        <v>180</v>
      </c>
      <c r="C68" s="158" t="s">
        <v>181</v>
      </c>
      <c r="D68" s="147" t="s">
        <v>162</v>
      </c>
      <c r="E68" s="148">
        <v>2</v>
      </c>
      <c r="F68" s="149"/>
      <c r="G68" s="150">
        <f t="shared" si="0"/>
        <v>0</v>
      </c>
      <c r="H68" s="149">
        <v>3600</v>
      </c>
      <c r="I68" s="150">
        <f t="shared" si="1"/>
        <v>7200</v>
      </c>
      <c r="J68" s="149">
        <v>0</v>
      </c>
      <c r="K68" s="150">
        <f t="shared" si="2"/>
        <v>0</v>
      </c>
      <c r="L68" s="150">
        <v>21</v>
      </c>
      <c r="M68" s="150">
        <f t="shared" si="3"/>
        <v>0</v>
      </c>
      <c r="N68" s="150">
        <v>0</v>
      </c>
      <c r="O68" s="150">
        <f t="shared" si="4"/>
        <v>0</v>
      </c>
      <c r="P68" s="150">
        <v>0</v>
      </c>
      <c r="Q68" s="150">
        <f t="shared" si="5"/>
        <v>0</v>
      </c>
      <c r="R68" s="127">
        <v>0</v>
      </c>
      <c r="S68" s="127">
        <f t="shared" si="6"/>
        <v>0</v>
      </c>
      <c r="T68" s="127"/>
      <c r="U68" s="127" t="s">
        <v>163</v>
      </c>
      <c r="V68" s="118"/>
      <c r="W68" s="118"/>
    </row>
    <row r="69" spans="1:23" x14ac:dyDescent="0.2">
      <c r="A69" s="145">
        <v>29</v>
      </c>
      <c r="B69" s="146" t="s">
        <v>182</v>
      </c>
      <c r="C69" s="158" t="s">
        <v>183</v>
      </c>
      <c r="D69" s="147" t="s">
        <v>162</v>
      </c>
      <c r="E69" s="148">
        <v>2</v>
      </c>
      <c r="F69" s="149"/>
      <c r="G69" s="150">
        <f t="shared" si="0"/>
        <v>0</v>
      </c>
      <c r="H69" s="149">
        <v>3800</v>
      </c>
      <c r="I69" s="150">
        <f t="shared" si="1"/>
        <v>7600</v>
      </c>
      <c r="J69" s="149">
        <v>0</v>
      </c>
      <c r="K69" s="150">
        <f t="shared" si="2"/>
        <v>0</v>
      </c>
      <c r="L69" s="150">
        <v>21</v>
      </c>
      <c r="M69" s="150">
        <f t="shared" si="3"/>
        <v>0</v>
      </c>
      <c r="N69" s="150">
        <v>0</v>
      </c>
      <c r="O69" s="150">
        <f t="shared" si="4"/>
        <v>0</v>
      </c>
      <c r="P69" s="150">
        <v>0</v>
      </c>
      <c r="Q69" s="150">
        <f t="shared" si="5"/>
        <v>0</v>
      </c>
      <c r="R69" s="127">
        <v>0</v>
      </c>
      <c r="S69" s="127">
        <f t="shared" si="6"/>
        <v>0</v>
      </c>
      <c r="T69" s="127"/>
      <c r="U69" s="127" t="s">
        <v>163</v>
      </c>
      <c r="V69" s="118"/>
      <c r="W69" s="118"/>
    </row>
    <row r="70" spans="1:23" x14ac:dyDescent="0.2">
      <c r="A70" s="145">
        <v>30</v>
      </c>
      <c r="B70" s="146" t="s">
        <v>184</v>
      </c>
      <c r="C70" s="158" t="s">
        <v>181</v>
      </c>
      <c r="D70" s="147" t="s">
        <v>162</v>
      </c>
      <c r="E70" s="148">
        <v>2</v>
      </c>
      <c r="F70" s="149"/>
      <c r="G70" s="150">
        <f t="shared" si="0"/>
        <v>0</v>
      </c>
      <c r="H70" s="149">
        <v>4250</v>
      </c>
      <c r="I70" s="150">
        <f t="shared" si="1"/>
        <v>8500</v>
      </c>
      <c r="J70" s="149">
        <v>0</v>
      </c>
      <c r="K70" s="150">
        <f t="shared" si="2"/>
        <v>0</v>
      </c>
      <c r="L70" s="150">
        <v>21</v>
      </c>
      <c r="M70" s="150">
        <f t="shared" si="3"/>
        <v>0</v>
      </c>
      <c r="N70" s="150">
        <v>0</v>
      </c>
      <c r="O70" s="150">
        <f t="shared" si="4"/>
        <v>0</v>
      </c>
      <c r="P70" s="150">
        <v>0</v>
      </c>
      <c r="Q70" s="150">
        <f t="shared" si="5"/>
        <v>0</v>
      </c>
      <c r="R70" s="127">
        <v>0</v>
      </c>
      <c r="S70" s="127">
        <f t="shared" si="6"/>
        <v>0</v>
      </c>
      <c r="T70" s="127"/>
      <c r="U70" s="127" t="s">
        <v>163</v>
      </c>
      <c r="V70" s="118"/>
      <c r="W70" s="118"/>
    </row>
    <row r="71" spans="1:23" x14ac:dyDescent="0.2">
      <c r="A71" s="145">
        <v>31</v>
      </c>
      <c r="B71" s="146" t="s">
        <v>185</v>
      </c>
      <c r="C71" s="158" t="s">
        <v>186</v>
      </c>
      <c r="D71" s="147" t="s">
        <v>149</v>
      </c>
      <c r="E71" s="148">
        <v>5</v>
      </c>
      <c r="F71" s="149"/>
      <c r="G71" s="150">
        <f t="shared" si="0"/>
        <v>0</v>
      </c>
      <c r="H71" s="149">
        <v>600</v>
      </c>
      <c r="I71" s="150">
        <f t="shared" si="1"/>
        <v>3000</v>
      </c>
      <c r="J71" s="149">
        <v>0</v>
      </c>
      <c r="K71" s="150">
        <f t="shared" si="2"/>
        <v>0</v>
      </c>
      <c r="L71" s="150">
        <v>21</v>
      </c>
      <c r="M71" s="150">
        <f t="shared" si="3"/>
        <v>0</v>
      </c>
      <c r="N71" s="150">
        <v>0</v>
      </c>
      <c r="O71" s="150">
        <f t="shared" si="4"/>
        <v>0</v>
      </c>
      <c r="P71" s="150">
        <v>0</v>
      </c>
      <c r="Q71" s="150">
        <f t="shared" si="5"/>
        <v>0</v>
      </c>
      <c r="R71" s="127">
        <v>0</v>
      </c>
      <c r="S71" s="127">
        <f t="shared" si="6"/>
        <v>0</v>
      </c>
      <c r="T71" s="127"/>
      <c r="U71" s="127" t="s">
        <v>163</v>
      </c>
      <c r="V71" s="118"/>
      <c r="W71" s="118"/>
    </row>
    <row r="72" spans="1:23" x14ac:dyDescent="0.2">
      <c r="A72" s="131" t="s">
        <v>93</v>
      </c>
      <c r="B72" s="132" t="s">
        <v>60</v>
      </c>
      <c r="C72" s="155" t="s">
        <v>61</v>
      </c>
      <c r="D72" s="133"/>
      <c r="E72" s="134"/>
      <c r="F72" s="135"/>
      <c r="G72" s="135">
        <f>SUMIF(AD73:AD74,"&lt;&gt;NOR",G73:G74)</f>
        <v>0</v>
      </c>
      <c r="H72" s="135"/>
      <c r="I72" s="135">
        <f>SUM(I73:I74)</f>
        <v>0</v>
      </c>
      <c r="J72" s="135"/>
      <c r="K72" s="135">
        <f>SUM(K73:K74)</f>
        <v>19938.95</v>
      </c>
      <c r="L72" s="135"/>
      <c r="M72" s="135">
        <f>SUM(M73:M74)</f>
        <v>0</v>
      </c>
      <c r="N72" s="135"/>
      <c r="O72" s="135">
        <f>SUM(O73:O74)</f>
        <v>0</v>
      </c>
      <c r="P72" s="135"/>
      <c r="Q72" s="135">
        <f>SUM(Q73:Q74)</f>
        <v>0</v>
      </c>
      <c r="R72" s="130"/>
      <c r="S72" s="130">
        <f>SUM(S73:S74)</f>
        <v>30.89</v>
      </c>
      <c r="T72" s="130"/>
      <c r="U72" s="130"/>
      <c r="W72" s="118"/>
    </row>
    <row r="73" spans="1:23" x14ac:dyDescent="0.2">
      <c r="A73" s="139">
        <v>32</v>
      </c>
      <c r="B73" s="140" t="s">
        <v>187</v>
      </c>
      <c r="C73" s="156" t="s">
        <v>188</v>
      </c>
      <c r="D73" s="141" t="s">
        <v>189</v>
      </c>
      <c r="E73" s="142">
        <v>146.07293000000001</v>
      </c>
      <c r="F73" s="143"/>
      <c r="G73" s="144">
        <f>ROUND(E73*F73,2)</f>
        <v>0</v>
      </c>
      <c r="H73" s="143">
        <v>0</v>
      </c>
      <c r="I73" s="144">
        <f>ROUND(E73*H73,2)</f>
        <v>0</v>
      </c>
      <c r="J73" s="143">
        <v>136.5</v>
      </c>
      <c r="K73" s="144">
        <f>ROUND(E73*J73,2)</f>
        <v>19938.95</v>
      </c>
      <c r="L73" s="144">
        <v>21</v>
      </c>
      <c r="M73" s="144">
        <f>G73*(1+L73/100)</f>
        <v>0</v>
      </c>
      <c r="N73" s="144">
        <v>0</v>
      </c>
      <c r="O73" s="144">
        <f>ROUND(E73*N73,2)</f>
        <v>0</v>
      </c>
      <c r="P73" s="144">
        <v>0</v>
      </c>
      <c r="Q73" s="144">
        <f>ROUND(E73*P73,2)</f>
        <v>0</v>
      </c>
      <c r="R73" s="127">
        <v>0.21149999999999999</v>
      </c>
      <c r="S73" s="127">
        <f>ROUND(E73*R73,2)</f>
        <v>30.89</v>
      </c>
      <c r="T73" s="127"/>
      <c r="U73" s="127" t="s">
        <v>190</v>
      </c>
      <c r="V73" s="118"/>
      <c r="W73" s="118"/>
    </row>
    <row r="74" spans="1:23" x14ac:dyDescent="0.2">
      <c r="A74" s="125"/>
      <c r="B74" s="126"/>
      <c r="C74" s="214" t="s">
        <v>191</v>
      </c>
      <c r="D74" s="215"/>
      <c r="E74" s="215"/>
      <c r="F74" s="215"/>
      <c r="G74" s="215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18"/>
      <c r="W74" s="118"/>
    </row>
    <row r="75" spans="1:23" x14ac:dyDescent="0.2">
      <c r="A75" s="131" t="s">
        <v>93</v>
      </c>
      <c r="B75" s="132" t="s">
        <v>62</v>
      </c>
      <c r="C75" s="155" t="s">
        <v>63</v>
      </c>
      <c r="D75" s="133"/>
      <c r="E75" s="134"/>
      <c r="F75" s="135"/>
      <c r="G75" s="135">
        <f>SUMIF(AD76:AD93,"&lt;&gt;NOR",G76:G93)</f>
        <v>0</v>
      </c>
      <c r="H75" s="135"/>
      <c r="I75" s="135">
        <f>SUM(I76:I93)</f>
        <v>61661.5</v>
      </c>
      <c r="J75" s="135"/>
      <c r="K75" s="135">
        <f>SUM(K76:K93)</f>
        <v>65450.02</v>
      </c>
      <c r="L75" s="135"/>
      <c r="M75" s="135">
        <f>SUM(M76:M93)</f>
        <v>0</v>
      </c>
      <c r="N75" s="135"/>
      <c r="O75" s="135">
        <f>SUM(O76:O93)</f>
        <v>0</v>
      </c>
      <c r="P75" s="135"/>
      <c r="Q75" s="135">
        <f>SUM(Q76:Q93)</f>
        <v>0</v>
      </c>
      <c r="R75" s="130"/>
      <c r="S75" s="130">
        <f>SUM(S76:S93)</f>
        <v>0</v>
      </c>
      <c r="T75" s="130"/>
      <c r="U75" s="130"/>
      <c r="W75" s="118"/>
    </row>
    <row r="76" spans="1:23" x14ac:dyDescent="0.2">
      <c r="A76" s="145">
        <v>33</v>
      </c>
      <c r="B76" s="146" t="s">
        <v>160</v>
      </c>
      <c r="C76" s="152" t="s">
        <v>192</v>
      </c>
      <c r="D76" s="147" t="s">
        <v>149</v>
      </c>
      <c r="E76" s="148">
        <v>347</v>
      </c>
      <c r="F76" s="149"/>
      <c r="G76" s="150">
        <f t="shared" ref="G76:G92" si="7">ROUND(E76*F76,2)</f>
        <v>0</v>
      </c>
      <c r="H76" s="149">
        <v>0</v>
      </c>
      <c r="I76" s="150">
        <f t="shared" ref="I76:I92" si="8">ROUND(E76*H76,2)</f>
        <v>0</v>
      </c>
      <c r="J76" s="149">
        <v>80</v>
      </c>
      <c r="K76" s="150">
        <f t="shared" ref="K76:K92" si="9">ROUND(E76*J76,2)</f>
        <v>27760</v>
      </c>
      <c r="L76" s="150">
        <v>21</v>
      </c>
      <c r="M76" s="150">
        <f t="shared" ref="M76:M92" si="10">G76*(1+L76/100)</f>
        <v>0</v>
      </c>
      <c r="N76" s="150">
        <v>0</v>
      </c>
      <c r="O76" s="150">
        <f t="shared" ref="O76:O92" si="11">ROUND(E76*N76,2)</f>
        <v>0</v>
      </c>
      <c r="P76" s="150">
        <v>0</v>
      </c>
      <c r="Q76" s="150">
        <f t="shared" ref="Q76:Q92" si="12">ROUND(E76*P76,2)</f>
        <v>0</v>
      </c>
      <c r="R76" s="127">
        <v>0</v>
      </c>
      <c r="S76" s="127">
        <f t="shared" ref="S76:S92" si="13">ROUND(E76*R76,2)</f>
        <v>0</v>
      </c>
      <c r="T76" s="127"/>
      <c r="U76" s="127" t="s">
        <v>142</v>
      </c>
      <c r="V76" s="118"/>
      <c r="W76" s="118"/>
    </row>
    <row r="77" spans="1:23" x14ac:dyDescent="0.2">
      <c r="A77" s="145">
        <v>34</v>
      </c>
      <c r="B77" s="146" t="s">
        <v>139</v>
      </c>
      <c r="C77" s="152" t="s">
        <v>140</v>
      </c>
      <c r="D77" s="147" t="s">
        <v>141</v>
      </c>
      <c r="E77" s="148">
        <v>130.5</v>
      </c>
      <c r="F77" s="149"/>
      <c r="G77" s="150">
        <f t="shared" si="7"/>
        <v>0</v>
      </c>
      <c r="H77" s="149">
        <v>8</v>
      </c>
      <c r="I77" s="150">
        <f t="shared" si="8"/>
        <v>1044</v>
      </c>
      <c r="J77" s="149">
        <v>92</v>
      </c>
      <c r="K77" s="150">
        <f t="shared" si="9"/>
        <v>12006</v>
      </c>
      <c r="L77" s="150">
        <v>21</v>
      </c>
      <c r="M77" s="150">
        <f t="shared" si="10"/>
        <v>0</v>
      </c>
      <c r="N77" s="150">
        <v>0</v>
      </c>
      <c r="O77" s="150">
        <f t="shared" si="11"/>
        <v>0</v>
      </c>
      <c r="P77" s="150">
        <v>0</v>
      </c>
      <c r="Q77" s="150">
        <f t="shared" si="12"/>
        <v>0</v>
      </c>
      <c r="R77" s="127">
        <v>0</v>
      </c>
      <c r="S77" s="127">
        <f t="shared" si="13"/>
        <v>0</v>
      </c>
      <c r="T77" s="127"/>
      <c r="U77" s="127" t="s">
        <v>142</v>
      </c>
      <c r="V77" s="118"/>
      <c r="W77" s="118"/>
    </row>
    <row r="78" spans="1:23" x14ac:dyDescent="0.2">
      <c r="A78" s="145">
        <v>35</v>
      </c>
      <c r="B78" s="146" t="s">
        <v>165</v>
      </c>
      <c r="C78" s="152" t="s">
        <v>193</v>
      </c>
      <c r="D78" s="147" t="s">
        <v>149</v>
      </c>
      <c r="E78" s="148">
        <v>9</v>
      </c>
      <c r="F78" s="149"/>
      <c r="G78" s="150">
        <f t="shared" si="7"/>
        <v>0</v>
      </c>
      <c r="H78" s="149">
        <v>120</v>
      </c>
      <c r="I78" s="150">
        <f t="shared" si="8"/>
        <v>1080</v>
      </c>
      <c r="J78" s="149">
        <v>0</v>
      </c>
      <c r="K78" s="150">
        <f t="shared" si="9"/>
        <v>0</v>
      </c>
      <c r="L78" s="150">
        <v>21</v>
      </c>
      <c r="M78" s="150">
        <f t="shared" si="10"/>
        <v>0</v>
      </c>
      <c r="N78" s="150">
        <v>0</v>
      </c>
      <c r="O78" s="150">
        <f t="shared" si="11"/>
        <v>0</v>
      </c>
      <c r="P78" s="150">
        <v>0</v>
      </c>
      <c r="Q78" s="150">
        <f t="shared" si="12"/>
        <v>0</v>
      </c>
      <c r="R78" s="127">
        <v>0</v>
      </c>
      <c r="S78" s="127">
        <f t="shared" si="13"/>
        <v>0</v>
      </c>
      <c r="T78" s="127"/>
      <c r="U78" s="127" t="s">
        <v>194</v>
      </c>
      <c r="V78" s="118"/>
      <c r="W78" s="118"/>
    </row>
    <row r="79" spans="1:23" ht="22.5" x14ac:dyDescent="0.2">
      <c r="A79" s="145">
        <v>36</v>
      </c>
      <c r="B79" s="146" t="s">
        <v>167</v>
      </c>
      <c r="C79" s="152" t="s">
        <v>195</v>
      </c>
      <c r="D79" s="147" t="s">
        <v>149</v>
      </c>
      <c r="E79" s="148">
        <v>111</v>
      </c>
      <c r="F79" s="149"/>
      <c r="G79" s="150">
        <f t="shared" si="7"/>
        <v>0</v>
      </c>
      <c r="H79" s="149">
        <v>125</v>
      </c>
      <c r="I79" s="150">
        <f t="shared" si="8"/>
        <v>13875</v>
      </c>
      <c r="J79" s="149">
        <v>0</v>
      </c>
      <c r="K79" s="150">
        <f t="shared" si="9"/>
        <v>0</v>
      </c>
      <c r="L79" s="150">
        <v>21</v>
      </c>
      <c r="M79" s="150">
        <f t="shared" si="10"/>
        <v>0</v>
      </c>
      <c r="N79" s="150">
        <v>0</v>
      </c>
      <c r="O79" s="150">
        <f t="shared" si="11"/>
        <v>0</v>
      </c>
      <c r="P79" s="150">
        <v>0</v>
      </c>
      <c r="Q79" s="150">
        <f t="shared" si="12"/>
        <v>0</v>
      </c>
      <c r="R79" s="127">
        <v>0</v>
      </c>
      <c r="S79" s="127">
        <f t="shared" si="13"/>
        <v>0</v>
      </c>
      <c r="T79" s="127"/>
      <c r="U79" s="127" t="s">
        <v>194</v>
      </c>
      <c r="V79" s="118"/>
      <c r="W79" s="118"/>
    </row>
    <row r="80" spans="1:23" ht="22.5" x14ac:dyDescent="0.2">
      <c r="A80" s="145">
        <v>37</v>
      </c>
      <c r="B80" s="146" t="s">
        <v>169</v>
      </c>
      <c r="C80" s="152" t="s">
        <v>196</v>
      </c>
      <c r="D80" s="147" t="s">
        <v>149</v>
      </c>
      <c r="E80" s="148">
        <v>48.5</v>
      </c>
      <c r="F80" s="149"/>
      <c r="G80" s="150">
        <f t="shared" si="7"/>
        <v>0</v>
      </c>
      <c r="H80" s="149">
        <v>135</v>
      </c>
      <c r="I80" s="150">
        <f t="shared" si="8"/>
        <v>6547.5</v>
      </c>
      <c r="J80" s="149">
        <v>0</v>
      </c>
      <c r="K80" s="150">
        <f t="shared" si="9"/>
        <v>0</v>
      </c>
      <c r="L80" s="150">
        <v>21</v>
      </c>
      <c r="M80" s="150">
        <f t="shared" si="10"/>
        <v>0</v>
      </c>
      <c r="N80" s="150">
        <v>0</v>
      </c>
      <c r="O80" s="150">
        <f t="shared" si="11"/>
        <v>0</v>
      </c>
      <c r="P80" s="150">
        <v>0</v>
      </c>
      <c r="Q80" s="150">
        <f t="shared" si="12"/>
        <v>0</v>
      </c>
      <c r="R80" s="127">
        <v>0</v>
      </c>
      <c r="S80" s="127">
        <f t="shared" si="13"/>
        <v>0</v>
      </c>
      <c r="T80" s="127"/>
      <c r="U80" s="127" t="s">
        <v>194</v>
      </c>
      <c r="V80" s="118"/>
      <c r="W80" s="118"/>
    </row>
    <row r="81" spans="1:23" ht="22.5" x14ac:dyDescent="0.2">
      <c r="A81" s="145">
        <v>38</v>
      </c>
      <c r="B81" s="146" t="s">
        <v>172</v>
      </c>
      <c r="C81" s="152" t="s">
        <v>197</v>
      </c>
      <c r="D81" s="147" t="s">
        <v>149</v>
      </c>
      <c r="E81" s="148">
        <v>23.5</v>
      </c>
      <c r="F81" s="149"/>
      <c r="G81" s="150">
        <f t="shared" si="7"/>
        <v>0</v>
      </c>
      <c r="H81" s="149">
        <v>0</v>
      </c>
      <c r="I81" s="150">
        <f t="shared" si="8"/>
        <v>0</v>
      </c>
      <c r="J81" s="149">
        <v>135</v>
      </c>
      <c r="K81" s="150">
        <f t="shared" si="9"/>
        <v>3172.5</v>
      </c>
      <c r="L81" s="150">
        <v>21</v>
      </c>
      <c r="M81" s="150">
        <f t="shared" si="10"/>
        <v>0</v>
      </c>
      <c r="N81" s="150">
        <v>0</v>
      </c>
      <c r="O81" s="150">
        <f t="shared" si="11"/>
        <v>0</v>
      </c>
      <c r="P81" s="150">
        <v>0</v>
      </c>
      <c r="Q81" s="150">
        <f t="shared" si="12"/>
        <v>0</v>
      </c>
      <c r="R81" s="127">
        <v>0</v>
      </c>
      <c r="S81" s="127">
        <f t="shared" si="13"/>
        <v>0</v>
      </c>
      <c r="T81" s="127"/>
      <c r="U81" s="127" t="s">
        <v>97</v>
      </c>
      <c r="V81" s="118"/>
      <c r="W81" s="118"/>
    </row>
    <row r="82" spans="1:23" ht="22.5" x14ac:dyDescent="0.2">
      <c r="A82" s="145">
        <v>39</v>
      </c>
      <c r="B82" s="146" t="s">
        <v>174</v>
      </c>
      <c r="C82" s="152" t="s">
        <v>198</v>
      </c>
      <c r="D82" s="147" t="s">
        <v>149</v>
      </c>
      <c r="E82" s="148">
        <v>98</v>
      </c>
      <c r="F82" s="149"/>
      <c r="G82" s="150">
        <f t="shared" si="7"/>
        <v>0</v>
      </c>
      <c r="H82" s="149">
        <v>0</v>
      </c>
      <c r="I82" s="150">
        <f t="shared" si="8"/>
        <v>0</v>
      </c>
      <c r="J82" s="149">
        <v>140</v>
      </c>
      <c r="K82" s="150">
        <f t="shared" si="9"/>
        <v>13720</v>
      </c>
      <c r="L82" s="150">
        <v>21</v>
      </c>
      <c r="M82" s="150">
        <f t="shared" si="10"/>
        <v>0</v>
      </c>
      <c r="N82" s="150">
        <v>0</v>
      </c>
      <c r="O82" s="150">
        <f t="shared" si="11"/>
        <v>0</v>
      </c>
      <c r="P82" s="150">
        <v>0</v>
      </c>
      <c r="Q82" s="150">
        <f t="shared" si="12"/>
        <v>0</v>
      </c>
      <c r="R82" s="127">
        <v>0</v>
      </c>
      <c r="S82" s="127">
        <f t="shared" si="13"/>
        <v>0</v>
      </c>
      <c r="T82" s="127"/>
      <c r="U82" s="127" t="s">
        <v>97</v>
      </c>
      <c r="V82" s="118"/>
      <c r="W82" s="118"/>
    </row>
    <row r="83" spans="1:23" ht="22.5" x14ac:dyDescent="0.2">
      <c r="A83" s="145">
        <v>40</v>
      </c>
      <c r="B83" s="146" t="s">
        <v>176</v>
      </c>
      <c r="C83" s="152" t="s">
        <v>199</v>
      </c>
      <c r="D83" s="147" t="s">
        <v>149</v>
      </c>
      <c r="E83" s="148">
        <v>12</v>
      </c>
      <c r="F83" s="149"/>
      <c r="G83" s="150">
        <f t="shared" si="7"/>
        <v>0</v>
      </c>
      <c r="H83" s="149">
        <v>155</v>
      </c>
      <c r="I83" s="150">
        <f t="shared" si="8"/>
        <v>1860</v>
      </c>
      <c r="J83" s="149">
        <v>0</v>
      </c>
      <c r="K83" s="150">
        <f t="shared" si="9"/>
        <v>0</v>
      </c>
      <c r="L83" s="150">
        <v>21</v>
      </c>
      <c r="M83" s="150">
        <f t="shared" si="10"/>
        <v>0</v>
      </c>
      <c r="N83" s="150">
        <v>0</v>
      </c>
      <c r="O83" s="150">
        <f t="shared" si="11"/>
        <v>0</v>
      </c>
      <c r="P83" s="150">
        <v>0</v>
      </c>
      <c r="Q83" s="150">
        <f t="shared" si="12"/>
        <v>0</v>
      </c>
      <c r="R83" s="127">
        <v>0</v>
      </c>
      <c r="S83" s="127">
        <f t="shared" si="13"/>
        <v>0</v>
      </c>
      <c r="T83" s="127"/>
      <c r="U83" s="127" t="s">
        <v>163</v>
      </c>
      <c r="V83" s="118"/>
      <c r="W83" s="118"/>
    </row>
    <row r="84" spans="1:23" ht="22.5" x14ac:dyDescent="0.2">
      <c r="A84" s="145">
        <v>41</v>
      </c>
      <c r="B84" s="146" t="s">
        <v>178</v>
      </c>
      <c r="C84" s="152" t="s">
        <v>200</v>
      </c>
      <c r="D84" s="147" t="s">
        <v>149</v>
      </c>
      <c r="E84" s="148">
        <v>73</v>
      </c>
      <c r="F84" s="149"/>
      <c r="G84" s="150">
        <f t="shared" si="7"/>
        <v>0</v>
      </c>
      <c r="H84" s="149">
        <v>145</v>
      </c>
      <c r="I84" s="150">
        <f t="shared" si="8"/>
        <v>10585</v>
      </c>
      <c r="J84" s="149">
        <v>0</v>
      </c>
      <c r="K84" s="150">
        <f t="shared" si="9"/>
        <v>0</v>
      </c>
      <c r="L84" s="150">
        <v>21</v>
      </c>
      <c r="M84" s="150">
        <f t="shared" si="10"/>
        <v>0</v>
      </c>
      <c r="N84" s="150">
        <v>0</v>
      </c>
      <c r="O84" s="150">
        <f t="shared" si="11"/>
        <v>0</v>
      </c>
      <c r="P84" s="150">
        <v>0</v>
      </c>
      <c r="Q84" s="150">
        <f t="shared" si="12"/>
        <v>0</v>
      </c>
      <c r="R84" s="127">
        <v>0</v>
      </c>
      <c r="S84" s="127">
        <f t="shared" si="13"/>
        <v>0</v>
      </c>
      <c r="T84" s="127"/>
      <c r="U84" s="127" t="s">
        <v>163</v>
      </c>
      <c r="V84" s="118"/>
      <c r="W84" s="118"/>
    </row>
    <row r="85" spans="1:23" ht="22.5" x14ac:dyDescent="0.2">
      <c r="A85" s="145">
        <v>42</v>
      </c>
      <c r="B85" s="146" t="s">
        <v>180</v>
      </c>
      <c r="C85" s="152" t="s">
        <v>201</v>
      </c>
      <c r="D85" s="147" t="s">
        <v>149</v>
      </c>
      <c r="E85" s="148">
        <v>7</v>
      </c>
      <c r="F85" s="149"/>
      <c r="G85" s="150">
        <f t="shared" si="7"/>
        <v>0</v>
      </c>
      <c r="H85" s="149">
        <v>160</v>
      </c>
      <c r="I85" s="150">
        <f t="shared" si="8"/>
        <v>1120</v>
      </c>
      <c r="J85" s="149">
        <v>0</v>
      </c>
      <c r="K85" s="150">
        <f t="shared" si="9"/>
        <v>0</v>
      </c>
      <c r="L85" s="150">
        <v>21</v>
      </c>
      <c r="M85" s="150">
        <f t="shared" si="10"/>
        <v>0</v>
      </c>
      <c r="N85" s="150">
        <v>0</v>
      </c>
      <c r="O85" s="150">
        <f t="shared" si="11"/>
        <v>0</v>
      </c>
      <c r="P85" s="150">
        <v>0</v>
      </c>
      <c r="Q85" s="150">
        <f t="shared" si="12"/>
        <v>0</v>
      </c>
      <c r="R85" s="127">
        <v>0</v>
      </c>
      <c r="S85" s="127">
        <f t="shared" si="13"/>
        <v>0</v>
      </c>
      <c r="T85" s="127"/>
      <c r="U85" s="127" t="s">
        <v>194</v>
      </c>
      <c r="V85" s="118"/>
      <c r="W85" s="118"/>
    </row>
    <row r="86" spans="1:23" ht="22.5" x14ac:dyDescent="0.2">
      <c r="A86" s="145">
        <v>43</v>
      </c>
      <c r="B86" s="146" t="s">
        <v>182</v>
      </c>
      <c r="C86" s="152" t="s">
        <v>202</v>
      </c>
      <c r="D86" s="147" t="s">
        <v>149</v>
      </c>
      <c r="E86" s="148">
        <v>62</v>
      </c>
      <c r="F86" s="149"/>
      <c r="G86" s="150">
        <f t="shared" si="7"/>
        <v>0</v>
      </c>
      <c r="H86" s="149">
        <v>155</v>
      </c>
      <c r="I86" s="150">
        <f t="shared" si="8"/>
        <v>9610</v>
      </c>
      <c r="J86" s="149">
        <v>0</v>
      </c>
      <c r="K86" s="150">
        <f t="shared" si="9"/>
        <v>0</v>
      </c>
      <c r="L86" s="150">
        <v>21</v>
      </c>
      <c r="M86" s="150">
        <f t="shared" si="10"/>
        <v>0</v>
      </c>
      <c r="N86" s="150">
        <v>0</v>
      </c>
      <c r="O86" s="150">
        <f t="shared" si="11"/>
        <v>0</v>
      </c>
      <c r="P86" s="150">
        <v>0</v>
      </c>
      <c r="Q86" s="150">
        <f t="shared" si="12"/>
        <v>0</v>
      </c>
      <c r="R86" s="127">
        <v>0</v>
      </c>
      <c r="S86" s="127">
        <f t="shared" si="13"/>
        <v>0</v>
      </c>
      <c r="T86" s="127"/>
      <c r="U86" s="127" t="s">
        <v>194</v>
      </c>
      <c r="V86" s="118"/>
      <c r="W86" s="118"/>
    </row>
    <row r="87" spans="1:23" ht="22.5" x14ac:dyDescent="0.2">
      <c r="A87" s="145">
        <v>44</v>
      </c>
      <c r="B87" s="146" t="s">
        <v>184</v>
      </c>
      <c r="C87" s="152" t="s">
        <v>203</v>
      </c>
      <c r="D87" s="147" t="s">
        <v>149</v>
      </c>
      <c r="E87" s="148">
        <v>55</v>
      </c>
      <c r="F87" s="149"/>
      <c r="G87" s="150">
        <f t="shared" si="7"/>
        <v>0</v>
      </c>
      <c r="H87" s="149">
        <v>160</v>
      </c>
      <c r="I87" s="150">
        <f t="shared" si="8"/>
        <v>8800</v>
      </c>
      <c r="J87" s="149">
        <v>0</v>
      </c>
      <c r="K87" s="150">
        <f t="shared" si="9"/>
        <v>0</v>
      </c>
      <c r="L87" s="150">
        <v>21</v>
      </c>
      <c r="M87" s="150">
        <f t="shared" si="10"/>
        <v>0</v>
      </c>
      <c r="N87" s="150">
        <v>0</v>
      </c>
      <c r="O87" s="150">
        <f t="shared" si="11"/>
        <v>0</v>
      </c>
      <c r="P87" s="150">
        <v>0</v>
      </c>
      <c r="Q87" s="150">
        <f t="shared" si="12"/>
        <v>0</v>
      </c>
      <c r="R87" s="127">
        <v>0</v>
      </c>
      <c r="S87" s="127">
        <f t="shared" si="13"/>
        <v>0</v>
      </c>
      <c r="T87" s="127"/>
      <c r="U87" s="127" t="s">
        <v>194</v>
      </c>
      <c r="V87" s="118"/>
      <c r="W87" s="118"/>
    </row>
    <row r="88" spans="1:23" ht="22.5" x14ac:dyDescent="0.2">
      <c r="A88" s="145">
        <v>45</v>
      </c>
      <c r="B88" s="146" t="s">
        <v>185</v>
      </c>
      <c r="C88" s="152" t="s">
        <v>204</v>
      </c>
      <c r="D88" s="147" t="s">
        <v>149</v>
      </c>
      <c r="E88" s="148">
        <v>17</v>
      </c>
      <c r="F88" s="149"/>
      <c r="G88" s="150">
        <f t="shared" si="7"/>
        <v>0</v>
      </c>
      <c r="H88" s="149">
        <v>180</v>
      </c>
      <c r="I88" s="150">
        <f t="shared" si="8"/>
        <v>3060</v>
      </c>
      <c r="J88" s="149">
        <v>0</v>
      </c>
      <c r="K88" s="150">
        <f t="shared" si="9"/>
        <v>0</v>
      </c>
      <c r="L88" s="150">
        <v>21</v>
      </c>
      <c r="M88" s="150">
        <f t="shared" si="10"/>
        <v>0</v>
      </c>
      <c r="N88" s="150">
        <v>0</v>
      </c>
      <c r="O88" s="150">
        <f t="shared" si="11"/>
        <v>0</v>
      </c>
      <c r="P88" s="150">
        <v>0</v>
      </c>
      <c r="Q88" s="150">
        <f t="shared" si="12"/>
        <v>0</v>
      </c>
      <c r="R88" s="127">
        <v>0</v>
      </c>
      <c r="S88" s="127">
        <f t="shared" si="13"/>
        <v>0</v>
      </c>
      <c r="T88" s="127"/>
      <c r="U88" s="127" t="s">
        <v>194</v>
      </c>
      <c r="V88" s="118"/>
      <c r="W88" s="118"/>
    </row>
    <row r="89" spans="1:23" ht="22.5" x14ac:dyDescent="0.2">
      <c r="A89" s="145">
        <v>46</v>
      </c>
      <c r="B89" s="146" t="s">
        <v>205</v>
      </c>
      <c r="C89" s="152" t="s">
        <v>206</v>
      </c>
      <c r="D89" s="147" t="s">
        <v>149</v>
      </c>
      <c r="E89" s="148">
        <v>51</v>
      </c>
      <c r="F89" s="149"/>
      <c r="G89" s="150">
        <f t="shared" si="7"/>
        <v>0</v>
      </c>
      <c r="H89" s="149">
        <v>80</v>
      </c>
      <c r="I89" s="150">
        <f t="shared" si="8"/>
        <v>4080</v>
      </c>
      <c r="J89" s="149">
        <v>0</v>
      </c>
      <c r="K89" s="150">
        <f t="shared" si="9"/>
        <v>0</v>
      </c>
      <c r="L89" s="150">
        <v>21</v>
      </c>
      <c r="M89" s="150">
        <f t="shared" si="10"/>
        <v>0</v>
      </c>
      <c r="N89" s="150">
        <v>0</v>
      </c>
      <c r="O89" s="150">
        <f t="shared" si="11"/>
        <v>0</v>
      </c>
      <c r="P89" s="150">
        <v>0</v>
      </c>
      <c r="Q89" s="150">
        <f t="shared" si="12"/>
        <v>0</v>
      </c>
      <c r="R89" s="127">
        <v>0</v>
      </c>
      <c r="S89" s="127">
        <f t="shared" si="13"/>
        <v>0</v>
      </c>
      <c r="T89" s="127"/>
      <c r="U89" s="127" t="s">
        <v>163</v>
      </c>
      <c r="V89" s="118"/>
      <c r="W89" s="118"/>
    </row>
    <row r="90" spans="1:23" ht="22.5" x14ac:dyDescent="0.2">
      <c r="A90" s="145">
        <v>47</v>
      </c>
      <c r="B90" s="146" t="s">
        <v>207</v>
      </c>
      <c r="C90" s="152" t="s">
        <v>208</v>
      </c>
      <c r="D90" s="147" t="s">
        <v>149</v>
      </c>
      <c r="E90" s="148">
        <v>61</v>
      </c>
      <c r="F90" s="149"/>
      <c r="G90" s="150">
        <f t="shared" si="7"/>
        <v>0</v>
      </c>
      <c r="H90" s="149">
        <v>0</v>
      </c>
      <c r="I90" s="150">
        <f t="shared" si="8"/>
        <v>0</v>
      </c>
      <c r="J90" s="149">
        <v>90</v>
      </c>
      <c r="K90" s="150">
        <f t="shared" si="9"/>
        <v>5490</v>
      </c>
      <c r="L90" s="150">
        <v>21</v>
      </c>
      <c r="M90" s="150">
        <f t="shared" si="10"/>
        <v>0</v>
      </c>
      <c r="N90" s="150">
        <v>0</v>
      </c>
      <c r="O90" s="150">
        <f t="shared" si="11"/>
        <v>0</v>
      </c>
      <c r="P90" s="150">
        <v>0</v>
      </c>
      <c r="Q90" s="150">
        <f t="shared" si="12"/>
        <v>0</v>
      </c>
      <c r="R90" s="127">
        <v>0</v>
      </c>
      <c r="S90" s="127">
        <f t="shared" si="13"/>
        <v>0</v>
      </c>
      <c r="T90" s="127"/>
      <c r="U90" s="127" t="s">
        <v>97</v>
      </c>
      <c r="V90" s="118"/>
      <c r="W90" s="118"/>
    </row>
    <row r="91" spans="1:23" ht="22.5" x14ac:dyDescent="0.2">
      <c r="A91" s="145">
        <v>48</v>
      </c>
      <c r="B91" s="146" t="s">
        <v>209</v>
      </c>
      <c r="C91" s="152" t="s">
        <v>210</v>
      </c>
      <c r="D91" s="147" t="s">
        <v>149</v>
      </c>
      <c r="E91" s="148">
        <v>12</v>
      </c>
      <c r="F91" s="149"/>
      <c r="G91" s="150">
        <f t="shared" si="7"/>
        <v>0</v>
      </c>
      <c r="H91" s="149">
        <v>0</v>
      </c>
      <c r="I91" s="150">
        <f t="shared" si="8"/>
        <v>0</v>
      </c>
      <c r="J91" s="149">
        <v>110</v>
      </c>
      <c r="K91" s="150">
        <f t="shared" si="9"/>
        <v>1320</v>
      </c>
      <c r="L91" s="150">
        <v>21</v>
      </c>
      <c r="M91" s="150">
        <f t="shared" si="10"/>
        <v>0</v>
      </c>
      <c r="N91" s="150">
        <v>0</v>
      </c>
      <c r="O91" s="150">
        <f t="shared" si="11"/>
        <v>0</v>
      </c>
      <c r="P91" s="150">
        <v>0</v>
      </c>
      <c r="Q91" s="150">
        <f t="shared" si="12"/>
        <v>0</v>
      </c>
      <c r="R91" s="127">
        <v>0</v>
      </c>
      <c r="S91" s="127">
        <f t="shared" si="13"/>
        <v>0</v>
      </c>
      <c r="T91" s="127"/>
      <c r="U91" s="127" t="s">
        <v>97</v>
      </c>
      <c r="V91" s="118"/>
      <c r="W91" s="118"/>
    </row>
    <row r="92" spans="1:23" x14ac:dyDescent="0.2">
      <c r="A92" s="139">
        <v>49</v>
      </c>
      <c r="B92" s="140" t="s">
        <v>211</v>
      </c>
      <c r="C92" s="156" t="s">
        <v>212</v>
      </c>
      <c r="D92" s="141" t="s">
        <v>0</v>
      </c>
      <c r="E92" s="142">
        <v>843.2</v>
      </c>
      <c r="F92" s="143"/>
      <c r="G92" s="144">
        <f t="shared" si="7"/>
        <v>0</v>
      </c>
      <c r="H92" s="143">
        <v>0</v>
      </c>
      <c r="I92" s="144">
        <f t="shared" si="8"/>
        <v>0</v>
      </c>
      <c r="J92" s="143">
        <v>2.35</v>
      </c>
      <c r="K92" s="144">
        <f t="shared" si="9"/>
        <v>1981.52</v>
      </c>
      <c r="L92" s="144">
        <v>21</v>
      </c>
      <c r="M92" s="144">
        <f t="shared" si="10"/>
        <v>0</v>
      </c>
      <c r="N92" s="144">
        <v>0</v>
      </c>
      <c r="O92" s="144">
        <f t="shared" si="11"/>
        <v>0</v>
      </c>
      <c r="P92" s="144">
        <v>0</v>
      </c>
      <c r="Q92" s="144">
        <f t="shared" si="12"/>
        <v>0</v>
      </c>
      <c r="R92" s="127">
        <v>0</v>
      </c>
      <c r="S92" s="127">
        <f t="shared" si="13"/>
        <v>0</v>
      </c>
      <c r="T92" s="127"/>
      <c r="U92" s="127" t="s">
        <v>190</v>
      </c>
      <c r="V92" s="118"/>
      <c r="W92" s="118"/>
    </row>
    <row r="93" spans="1:23" x14ac:dyDescent="0.2">
      <c r="A93" s="125"/>
      <c r="B93" s="126"/>
      <c r="C93" s="214" t="s">
        <v>213</v>
      </c>
      <c r="D93" s="215"/>
      <c r="E93" s="215"/>
      <c r="F93" s="215"/>
      <c r="G93" s="215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18"/>
      <c r="W93" s="118"/>
    </row>
    <row r="94" spans="1:23" x14ac:dyDescent="0.2">
      <c r="A94" s="131" t="s">
        <v>93</v>
      </c>
      <c r="B94" s="132" t="s">
        <v>64</v>
      </c>
      <c r="C94" s="155" t="s">
        <v>65</v>
      </c>
      <c r="D94" s="133"/>
      <c r="E94" s="134"/>
      <c r="F94" s="135"/>
      <c r="G94" s="135">
        <f>SUMIF(AD95:AD171,"&lt;&gt;NOR",G95:G171)</f>
        <v>0</v>
      </c>
      <c r="H94" s="135"/>
      <c r="I94" s="135">
        <f>SUM(I95:I171)</f>
        <v>905113.34000000008</v>
      </c>
      <c r="J94" s="135"/>
      <c r="K94" s="135">
        <f>SUM(K95:K171)</f>
        <v>640541.93000000017</v>
      </c>
      <c r="L94" s="135"/>
      <c r="M94" s="135">
        <f>SUM(M95:M171)</f>
        <v>0</v>
      </c>
      <c r="N94" s="135"/>
      <c r="O94" s="135">
        <f>SUM(O95:O171)</f>
        <v>0.25</v>
      </c>
      <c r="P94" s="135"/>
      <c r="Q94" s="135">
        <f>SUM(Q95:Q171)</f>
        <v>0</v>
      </c>
      <c r="R94" s="130"/>
      <c r="S94" s="130">
        <f>SUM(S95:S171)</f>
        <v>1070.7</v>
      </c>
      <c r="T94" s="130"/>
      <c r="U94" s="130"/>
      <c r="W94" s="118"/>
    </row>
    <row r="95" spans="1:23" x14ac:dyDescent="0.2">
      <c r="A95" s="139">
        <v>50</v>
      </c>
      <c r="B95" s="140" t="s">
        <v>214</v>
      </c>
      <c r="C95" s="156" t="s">
        <v>215</v>
      </c>
      <c r="D95" s="141" t="s">
        <v>149</v>
      </c>
      <c r="E95" s="142">
        <v>80</v>
      </c>
      <c r="F95" s="143"/>
      <c r="G95" s="144">
        <f>ROUND(E95*F95,2)</f>
        <v>0</v>
      </c>
      <c r="H95" s="143">
        <v>99.84</v>
      </c>
      <c r="I95" s="144">
        <f>ROUND(E95*H95,2)</f>
        <v>7987.2</v>
      </c>
      <c r="J95" s="143">
        <v>153.16</v>
      </c>
      <c r="K95" s="144">
        <f>ROUND(E95*J95,2)</f>
        <v>12252.8</v>
      </c>
      <c r="L95" s="144">
        <v>21</v>
      </c>
      <c r="M95" s="144">
        <f>G95*(1+L95/100)</f>
        <v>0</v>
      </c>
      <c r="N95" s="144">
        <v>0</v>
      </c>
      <c r="O95" s="144">
        <f>ROUND(E95*N95,2)</f>
        <v>0</v>
      </c>
      <c r="P95" s="144">
        <v>0</v>
      </c>
      <c r="Q95" s="144">
        <f>ROUND(E95*P95,2)</f>
        <v>0</v>
      </c>
      <c r="R95" s="127">
        <v>0.32</v>
      </c>
      <c r="S95" s="127">
        <f>ROUND(E95*R95,2)</f>
        <v>25.6</v>
      </c>
      <c r="T95" s="127"/>
      <c r="U95" s="127" t="s">
        <v>97</v>
      </c>
      <c r="V95" s="118"/>
    </row>
    <row r="96" spans="1:23" x14ac:dyDescent="0.2">
      <c r="A96" s="125"/>
      <c r="B96" s="126"/>
      <c r="C96" s="214" t="s">
        <v>216</v>
      </c>
      <c r="D96" s="215"/>
      <c r="E96" s="215"/>
      <c r="F96" s="215"/>
      <c r="G96" s="215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18"/>
    </row>
    <row r="97" spans="1:22" x14ac:dyDescent="0.2">
      <c r="A97" s="139">
        <v>51</v>
      </c>
      <c r="B97" s="140" t="s">
        <v>217</v>
      </c>
      <c r="C97" s="156" t="s">
        <v>218</v>
      </c>
      <c r="D97" s="141" t="s">
        <v>149</v>
      </c>
      <c r="E97" s="142">
        <v>78</v>
      </c>
      <c r="F97" s="143"/>
      <c r="G97" s="144">
        <f>ROUND(E97*F97,2)</f>
        <v>0</v>
      </c>
      <c r="H97" s="143">
        <v>78.84</v>
      </c>
      <c r="I97" s="144">
        <f>ROUND(E97*H97,2)</f>
        <v>6149.52</v>
      </c>
      <c r="J97" s="143">
        <v>153.16</v>
      </c>
      <c r="K97" s="144">
        <f>ROUND(E97*J97,2)</f>
        <v>11946.48</v>
      </c>
      <c r="L97" s="144">
        <v>21</v>
      </c>
      <c r="M97" s="144">
        <f>G97*(1+L97/100)</f>
        <v>0</v>
      </c>
      <c r="N97" s="144">
        <v>0</v>
      </c>
      <c r="O97" s="144">
        <f>ROUND(E97*N97,2)</f>
        <v>0</v>
      </c>
      <c r="P97" s="144">
        <v>0</v>
      </c>
      <c r="Q97" s="144">
        <f>ROUND(E97*P97,2)</f>
        <v>0</v>
      </c>
      <c r="R97" s="127">
        <v>0.32</v>
      </c>
      <c r="S97" s="127">
        <f>ROUND(E97*R97,2)</f>
        <v>24.96</v>
      </c>
      <c r="T97" s="127"/>
      <c r="U97" s="127" t="s">
        <v>97</v>
      </c>
      <c r="V97" s="118"/>
    </row>
    <row r="98" spans="1:22" x14ac:dyDescent="0.2">
      <c r="A98" s="125"/>
      <c r="B98" s="126"/>
      <c r="C98" s="214" t="s">
        <v>216</v>
      </c>
      <c r="D98" s="215"/>
      <c r="E98" s="215"/>
      <c r="F98" s="215"/>
      <c r="G98" s="215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18"/>
    </row>
    <row r="99" spans="1:22" x14ac:dyDescent="0.2">
      <c r="A99" s="139">
        <v>52</v>
      </c>
      <c r="B99" s="140" t="s">
        <v>219</v>
      </c>
      <c r="C99" s="156" t="s">
        <v>220</v>
      </c>
      <c r="D99" s="141" t="s">
        <v>149</v>
      </c>
      <c r="E99" s="142">
        <v>83</v>
      </c>
      <c r="F99" s="143"/>
      <c r="G99" s="144">
        <f>ROUND(E99*F99,2)</f>
        <v>0</v>
      </c>
      <c r="H99" s="143">
        <v>82.67</v>
      </c>
      <c r="I99" s="144">
        <f>ROUND(E99*H99,2)</f>
        <v>6861.61</v>
      </c>
      <c r="J99" s="143">
        <v>171.83</v>
      </c>
      <c r="K99" s="144">
        <f>ROUND(E99*J99,2)</f>
        <v>14261.89</v>
      </c>
      <c r="L99" s="144">
        <v>21</v>
      </c>
      <c r="M99" s="144">
        <f>G99*(1+L99/100)</f>
        <v>0</v>
      </c>
      <c r="N99" s="144">
        <v>0</v>
      </c>
      <c r="O99" s="144">
        <f>ROUND(E99*N99,2)</f>
        <v>0</v>
      </c>
      <c r="P99" s="144">
        <v>0</v>
      </c>
      <c r="Q99" s="144">
        <f>ROUND(E99*P99,2)</f>
        <v>0</v>
      </c>
      <c r="R99" s="127">
        <v>0.35899999999999999</v>
      </c>
      <c r="S99" s="127">
        <f>ROUND(E99*R99,2)</f>
        <v>29.8</v>
      </c>
      <c r="T99" s="127"/>
      <c r="U99" s="127" t="s">
        <v>97</v>
      </c>
      <c r="V99" s="118"/>
    </row>
    <row r="100" spans="1:22" x14ac:dyDescent="0.2">
      <c r="A100" s="125"/>
      <c r="B100" s="126"/>
      <c r="C100" s="214" t="s">
        <v>216</v>
      </c>
      <c r="D100" s="215"/>
      <c r="E100" s="215"/>
      <c r="F100" s="215"/>
      <c r="G100" s="215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18"/>
    </row>
    <row r="101" spans="1:22" x14ac:dyDescent="0.2">
      <c r="A101" s="139">
        <v>53</v>
      </c>
      <c r="B101" s="140" t="s">
        <v>221</v>
      </c>
      <c r="C101" s="156" t="s">
        <v>222</v>
      </c>
      <c r="D101" s="141" t="s">
        <v>149</v>
      </c>
      <c r="E101" s="142">
        <v>16.5</v>
      </c>
      <c r="F101" s="143"/>
      <c r="G101" s="144">
        <f>ROUND(E101*F101,2)</f>
        <v>0</v>
      </c>
      <c r="H101" s="143">
        <v>117.16</v>
      </c>
      <c r="I101" s="144">
        <f>ROUND(E101*H101,2)</f>
        <v>1933.14</v>
      </c>
      <c r="J101" s="143">
        <v>216.34</v>
      </c>
      <c r="K101" s="144">
        <f>ROUND(E101*J101,2)</f>
        <v>3569.61</v>
      </c>
      <c r="L101" s="144">
        <v>21</v>
      </c>
      <c r="M101" s="144">
        <f>G101*(1+L101/100)</f>
        <v>0</v>
      </c>
      <c r="N101" s="144">
        <v>0</v>
      </c>
      <c r="O101" s="144">
        <f>ROUND(E101*N101,2)</f>
        <v>0</v>
      </c>
      <c r="P101" s="144">
        <v>0</v>
      </c>
      <c r="Q101" s="144">
        <f>ROUND(E101*P101,2)</f>
        <v>0</v>
      </c>
      <c r="R101" s="127">
        <v>0.45200000000000001</v>
      </c>
      <c r="S101" s="127">
        <f>ROUND(E101*R101,2)</f>
        <v>7.46</v>
      </c>
      <c r="T101" s="127"/>
      <c r="U101" s="127" t="s">
        <v>97</v>
      </c>
      <c r="V101" s="118"/>
    </row>
    <row r="102" spans="1:22" x14ac:dyDescent="0.2">
      <c r="A102" s="125"/>
      <c r="B102" s="126"/>
      <c r="C102" s="214" t="s">
        <v>216</v>
      </c>
      <c r="D102" s="215"/>
      <c r="E102" s="215"/>
      <c r="F102" s="215"/>
      <c r="G102" s="215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18"/>
    </row>
    <row r="103" spans="1:22" x14ac:dyDescent="0.2">
      <c r="A103" s="139">
        <v>54</v>
      </c>
      <c r="B103" s="140" t="s">
        <v>223</v>
      </c>
      <c r="C103" s="156" t="s">
        <v>224</v>
      </c>
      <c r="D103" s="141" t="s">
        <v>149</v>
      </c>
      <c r="E103" s="142">
        <v>33</v>
      </c>
      <c r="F103" s="143"/>
      <c r="G103" s="144">
        <f>ROUND(E103*F103,2)</f>
        <v>0</v>
      </c>
      <c r="H103" s="143">
        <v>252.23</v>
      </c>
      <c r="I103" s="144">
        <f>ROUND(E103*H103,2)</f>
        <v>8323.59</v>
      </c>
      <c r="J103" s="143">
        <v>561.77</v>
      </c>
      <c r="K103" s="144">
        <f>ROUND(E103*J103,2)</f>
        <v>18538.41</v>
      </c>
      <c r="L103" s="144">
        <v>21</v>
      </c>
      <c r="M103" s="144">
        <f>G103*(1+L103/100)</f>
        <v>0</v>
      </c>
      <c r="N103" s="144">
        <v>0</v>
      </c>
      <c r="O103" s="144">
        <f>ROUND(E103*N103,2)</f>
        <v>0</v>
      </c>
      <c r="P103" s="144">
        <v>0</v>
      </c>
      <c r="Q103" s="144">
        <f>ROUND(E103*P103,2)</f>
        <v>0</v>
      </c>
      <c r="R103" s="127">
        <v>1.173</v>
      </c>
      <c r="S103" s="127">
        <f>ROUND(E103*R103,2)</f>
        <v>38.71</v>
      </c>
      <c r="T103" s="127"/>
      <c r="U103" s="127" t="s">
        <v>97</v>
      </c>
      <c r="V103" s="118"/>
    </row>
    <row r="104" spans="1:22" x14ac:dyDescent="0.2">
      <c r="A104" s="125"/>
      <c r="B104" s="126"/>
      <c r="C104" s="214" t="s">
        <v>216</v>
      </c>
      <c r="D104" s="215"/>
      <c r="E104" s="215"/>
      <c r="F104" s="215"/>
      <c r="G104" s="215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18"/>
    </row>
    <row r="105" spans="1:22" x14ac:dyDescent="0.2">
      <c r="A105" s="139">
        <v>55</v>
      </c>
      <c r="B105" s="140" t="s">
        <v>225</v>
      </c>
      <c r="C105" s="156" t="s">
        <v>226</v>
      </c>
      <c r="D105" s="141" t="s">
        <v>149</v>
      </c>
      <c r="E105" s="142">
        <v>18</v>
      </c>
      <c r="F105" s="143"/>
      <c r="G105" s="144">
        <f>ROUND(E105*F105,2)</f>
        <v>0</v>
      </c>
      <c r="H105" s="143">
        <v>172.39</v>
      </c>
      <c r="I105" s="144">
        <f>ROUND(E105*H105,2)</f>
        <v>3103.02</v>
      </c>
      <c r="J105" s="143">
        <v>252.61</v>
      </c>
      <c r="K105" s="144">
        <f>ROUND(E105*J105,2)</f>
        <v>4546.9799999999996</v>
      </c>
      <c r="L105" s="144">
        <v>21</v>
      </c>
      <c r="M105" s="144">
        <f>G105*(1+L105/100)</f>
        <v>0</v>
      </c>
      <c r="N105" s="144">
        <v>0</v>
      </c>
      <c r="O105" s="144">
        <f>ROUND(E105*N105,2)</f>
        <v>0</v>
      </c>
      <c r="P105" s="144">
        <v>0</v>
      </c>
      <c r="Q105" s="144">
        <f>ROUND(E105*P105,2)</f>
        <v>0</v>
      </c>
      <c r="R105" s="127">
        <v>0.52900000000000003</v>
      </c>
      <c r="S105" s="127">
        <f>ROUND(E105*R105,2)</f>
        <v>9.52</v>
      </c>
      <c r="T105" s="127"/>
      <c r="U105" s="127" t="s">
        <v>97</v>
      </c>
      <c r="V105" s="118"/>
    </row>
    <row r="106" spans="1:22" x14ac:dyDescent="0.2">
      <c r="A106" s="125"/>
      <c r="B106" s="126"/>
      <c r="C106" s="214" t="s">
        <v>216</v>
      </c>
      <c r="D106" s="215"/>
      <c r="E106" s="215"/>
      <c r="F106" s="215"/>
      <c r="G106" s="215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18"/>
    </row>
    <row r="107" spans="1:22" x14ac:dyDescent="0.2">
      <c r="A107" s="139">
        <v>56</v>
      </c>
      <c r="B107" s="140" t="s">
        <v>227</v>
      </c>
      <c r="C107" s="156" t="s">
        <v>228</v>
      </c>
      <c r="D107" s="141" t="s">
        <v>149</v>
      </c>
      <c r="E107" s="142">
        <v>349</v>
      </c>
      <c r="F107" s="143"/>
      <c r="G107" s="144">
        <f>ROUND(E107*F107,2)</f>
        <v>0</v>
      </c>
      <c r="H107" s="143">
        <v>211.58</v>
      </c>
      <c r="I107" s="144">
        <f>ROUND(E107*H107,2)</f>
        <v>73841.42</v>
      </c>
      <c r="J107" s="143">
        <v>391.42</v>
      </c>
      <c r="K107" s="144">
        <f>ROUND(E107*J107,2)</f>
        <v>136605.57999999999</v>
      </c>
      <c r="L107" s="144">
        <v>21</v>
      </c>
      <c r="M107" s="144">
        <f>G107*(1+L107/100)</f>
        <v>0</v>
      </c>
      <c r="N107" s="144">
        <v>0</v>
      </c>
      <c r="O107" s="144">
        <f>ROUND(E107*N107,2)</f>
        <v>0</v>
      </c>
      <c r="P107" s="144">
        <v>0</v>
      </c>
      <c r="Q107" s="144">
        <f>ROUND(E107*P107,2)</f>
        <v>0</v>
      </c>
      <c r="R107" s="127">
        <v>0.81899999999999995</v>
      </c>
      <c r="S107" s="127">
        <f>ROUND(E107*R107,2)</f>
        <v>285.83</v>
      </c>
      <c r="T107" s="127"/>
      <c r="U107" s="127" t="s">
        <v>97</v>
      </c>
      <c r="V107" s="118"/>
    </row>
    <row r="108" spans="1:22" x14ac:dyDescent="0.2">
      <c r="A108" s="125"/>
      <c r="B108" s="126"/>
      <c r="C108" s="214" t="s">
        <v>216</v>
      </c>
      <c r="D108" s="215"/>
      <c r="E108" s="215"/>
      <c r="F108" s="215"/>
      <c r="G108" s="215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7"/>
      <c r="V108" s="118"/>
    </row>
    <row r="109" spans="1:22" x14ac:dyDescent="0.2">
      <c r="A109" s="139">
        <v>57</v>
      </c>
      <c r="B109" s="140" t="s">
        <v>229</v>
      </c>
      <c r="C109" s="156" t="s">
        <v>230</v>
      </c>
      <c r="D109" s="141" t="s">
        <v>149</v>
      </c>
      <c r="E109" s="142">
        <v>127</v>
      </c>
      <c r="F109" s="143"/>
      <c r="G109" s="144">
        <f>ROUND(E109*F109,2)</f>
        <v>0</v>
      </c>
      <c r="H109" s="143">
        <v>274.11</v>
      </c>
      <c r="I109" s="144">
        <f>ROUND(E109*H109,2)</f>
        <v>34811.97</v>
      </c>
      <c r="J109" s="143">
        <v>380.89</v>
      </c>
      <c r="K109" s="144">
        <f>ROUND(E109*J109,2)</f>
        <v>48373.03</v>
      </c>
      <c r="L109" s="144">
        <v>21</v>
      </c>
      <c r="M109" s="144">
        <f>G109*(1+L109/100)</f>
        <v>0</v>
      </c>
      <c r="N109" s="144">
        <v>0</v>
      </c>
      <c r="O109" s="144">
        <f>ROUND(E109*N109,2)</f>
        <v>0</v>
      </c>
      <c r="P109" s="144">
        <v>0</v>
      </c>
      <c r="Q109" s="144">
        <f>ROUND(E109*P109,2)</f>
        <v>0</v>
      </c>
      <c r="R109" s="127">
        <v>0.79700000000000004</v>
      </c>
      <c r="S109" s="127">
        <f>ROUND(E109*R109,2)</f>
        <v>101.22</v>
      </c>
      <c r="T109" s="127"/>
      <c r="U109" s="127" t="s">
        <v>97</v>
      </c>
      <c r="V109" s="118"/>
    </row>
    <row r="110" spans="1:22" x14ac:dyDescent="0.2">
      <c r="A110" s="125"/>
      <c r="B110" s="126"/>
      <c r="C110" s="214" t="s">
        <v>216</v>
      </c>
      <c r="D110" s="215"/>
      <c r="E110" s="215"/>
      <c r="F110" s="215"/>
      <c r="G110" s="215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7"/>
      <c r="V110" s="118"/>
    </row>
    <row r="111" spans="1:22" x14ac:dyDescent="0.2">
      <c r="A111" s="139">
        <v>58</v>
      </c>
      <c r="B111" s="140" t="s">
        <v>231</v>
      </c>
      <c r="C111" s="156" t="s">
        <v>232</v>
      </c>
      <c r="D111" s="141" t="s">
        <v>149</v>
      </c>
      <c r="E111" s="142">
        <v>86</v>
      </c>
      <c r="F111" s="143"/>
      <c r="G111" s="144">
        <f>ROUND(E111*F111,2)</f>
        <v>0</v>
      </c>
      <c r="H111" s="143">
        <v>657.87</v>
      </c>
      <c r="I111" s="144">
        <f>ROUND(E111*H111,2)</f>
        <v>56576.82</v>
      </c>
      <c r="J111" s="143">
        <v>353.13</v>
      </c>
      <c r="K111" s="144">
        <f>ROUND(E111*J111,2)</f>
        <v>30369.18</v>
      </c>
      <c r="L111" s="144">
        <v>21</v>
      </c>
      <c r="M111" s="144">
        <f>G111*(1+L111/100)</f>
        <v>0</v>
      </c>
      <c r="N111" s="144">
        <v>0</v>
      </c>
      <c r="O111" s="144">
        <f>ROUND(E111*N111,2)</f>
        <v>0</v>
      </c>
      <c r="P111" s="144">
        <v>0</v>
      </c>
      <c r="Q111" s="144">
        <f>ROUND(E111*P111,2)</f>
        <v>0</v>
      </c>
      <c r="R111" s="127">
        <v>0.73899999999999999</v>
      </c>
      <c r="S111" s="127">
        <f>ROUND(E111*R111,2)</f>
        <v>63.55</v>
      </c>
      <c r="T111" s="127"/>
      <c r="U111" s="127" t="s">
        <v>97</v>
      </c>
      <c r="V111" s="118"/>
    </row>
    <row r="112" spans="1:22" x14ac:dyDescent="0.2">
      <c r="A112" s="125"/>
      <c r="B112" s="126"/>
      <c r="C112" s="214" t="s">
        <v>216</v>
      </c>
      <c r="D112" s="215"/>
      <c r="E112" s="215"/>
      <c r="F112" s="215"/>
      <c r="G112" s="215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7"/>
      <c r="V112" s="118"/>
    </row>
    <row r="113" spans="1:22" x14ac:dyDescent="0.2">
      <c r="A113" s="145">
        <v>59</v>
      </c>
      <c r="B113" s="146" t="s">
        <v>231</v>
      </c>
      <c r="C113" s="158" t="s">
        <v>233</v>
      </c>
      <c r="D113" s="147" t="s">
        <v>149</v>
      </c>
      <c r="E113" s="148">
        <v>50</v>
      </c>
      <c r="F113" s="149"/>
      <c r="G113" s="150">
        <f>ROUND(E113*F113,2)</f>
        <v>0</v>
      </c>
      <c r="H113" s="149">
        <v>0</v>
      </c>
      <c r="I113" s="150">
        <f>ROUND(E113*H113,2)</f>
        <v>0</v>
      </c>
      <c r="J113" s="149">
        <v>900</v>
      </c>
      <c r="K113" s="150">
        <f>ROUND(E113*J113,2)</f>
        <v>45000</v>
      </c>
      <c r="L113" s="150">
        <v>21</v>
      </c>
      <c r="M113" s="150">
        <f>G113*(1+L113/100)</f>
        <v>0</v>
      </c>
      <c r="N113" s="150">
        <v>0</v>
      </c>
      <c r="O113" s="150">
        <f>ROUND(E113*N113,2)</f>
        <v>0</v>
      </c>
      <c r="P113" s="150">
        <v>0</v>
      </c>
      <c r="Q113" s="150">
        <f>ROUND(E113*P113,2)</f>
        <v>0</v>
      </c>
      <c r="R113" s="127">
        <v>0</v>
      </c>
      <c r="S113" s="127">
        <f>ROUND(E113*R113,2)</f>
        <v>0</v>
      </c>
      <c r="T113" s="127"/>
      <c r="U113" s="127" t="s">
        <v>194</v>
      </c>
      <c r="V113" s="118"/>
    </row>
    <row r="114" spans="1:22" x14ac:dyDescent="0.2">
      <c r="A114" s="145">
        <v>60</v>
      </c>
      <c r="B114" s="146" t="s">
        <v>234</v>
      </c>
      <c r="C114" s="158" t="s">
        <v>235</v>
      </c>
      <c r="D114" s="147" t="s">
        <v>149</v>
      </c>
      <c r="E114" s="148">
        <v>14</v>
      </c>
      <c r="F114" s="149"/>
      <c r="G114" s="150">
        <f>ROUND(E114*F114,2)</f>
        <v>0</v>
      </c>
      <c r="H114" s="149">
        <v>0</v>
      </c>
      <c r="I114" s="150">
        <f>ROUND(E114*H114,2)</f>
        <v>0</v>
      </c>
      <c r="J114" s="149">
        <v>630</v>
      </c>
      <c r="K114" s="150">
        <f>ROUND(E114*J114,2)</f>
        <v>8820</v>
      </c>
      <c r="L114" s="150">
        <v>21</v>
      </c>
      <c r="M114" s="150">
        <f>G114*(1+L114/100)</f>
        <v>0</v>
      </c>
      <c r="N114" s="150">
        <v>0</v>
      </c>
      <c r="O114" s="150">
        <f>ROUND(E114*N114,2)</f>
        <v>0</v>
      </c>
      <c r="P114" s="150">
        <v>0</v>
      </c>
      <c r="Q114" s="150">
        <f>ROUND(E114*P114,2)</f>
        <v>0</v>
      </c>
      <c r="R114" s="127">
        <v>0</v>
      </c>
      <c r="S114" s="127">
        <f>ROUND(E114*R114,2)</f>
        <v>0</v>
      </c>
      <c r="T114" s="127"/>
      <c r="U114" s="127" t="s">
        <v>97</v>
      </c>
      <c r="V114" s="118"/>
    </row>
    <row r="115" spans="1:22" x14ac:dyDescent="0.2">
      <c r="A115" s="145">
        <v>61</v>
      </c>
      <c r="B115" s="146" t="s">
        <v>236</v>
      </c>
      <c r="C115" s="158" t="s">
        <v>237</v>
      </c>
      <c r="D115" s="147" t="s">
        <v>149</v>
      </c>
      <c r="E115" s="148">
        <v>28</v>
      </c>
      <c r="F115" s="149"/>
      <c r="G115" s="150">
        <f>ROUND(E115*F115,2)</f>
        <v>0</v>
      </c>
      <c r="H115" s="149">
        <v>465.31</v>
      </c>
      <c r="I115" s="150">
        <f>ROUND(E115*H115,2)</f>
        <v>13028.68</v>
      </c>
      <c r="J115" s="149">
        <v>254.69</v>
      </c>
      <c r="K115" s="150">
        <f>ROUND(E115*J115,2)</f>
        <v>7131.32</v>
      </c>
      <c r="L115" s="150">
        <v>21</v>
      </c>
      <c r="M115" s="150">
        <f>G115*(1+L115/100)</f>
        <v>0</v>
      </c>
      <c r="N115" s="150">
        <v>1.33E-3</v>
      </c>
      <c r="O115" s="150">
        <f>ROUND(E115*N115,2)</f>
        <v>0.04</v>
      </c>
      <c r="P115" s="150">
        <v>0</v>
      </c>
      <c r="Q115" s="150">
        <f>ROUND(E115*P115,2)</f>
        <v>0</v>
      </c>
      <c r="R115" s="127">
        <v>0</v>
      </c>
      <c r="S115" s="127">
        <f>ROUND(E115*R115,2)</f>
        <v>0</v>
      </c>
      <c r="T115" s="127"/>
      <c r="U115" s="127" t="s">
        <v>97</v>
      </c>
      <c r="V115" s="118"/>
    </row>
    <row r="116" spans="1:22" x14ac:dyDescent="0.2">
      <c r="A116" s="139">
        <v>62</v>
      </c>
      <c r="B116" s="140" t="s">
        <v>238</v>
      </c>
      <c r="C116" s="156" t="s">
        <v>239</v>
      </c>
      <c r="D116" s="141" t="s">
        <v>149</v>
      </c>
      <c r="E116" s="142">
        <v>68</v>
      </c>
      <c r="F116" s="143"/>
      <c r="G116" s="144">
        <f>ROUND(E116*F116,2)</f>
        <v>0</v>
      </c>
      <c r="H116" s="143">
        <v>612.58000000000004</v>
      </c>
      <c r="I116" s="144">
        <f>ROUND(E116*H116,2)</f>
        <v>41655.440000000002</v>
      </c>
      <c r="J116" s="143">
        <v>391.42</v>
      </c>
      <c r="K116" s="144">
        <f>ROUND(E116*J116,2)</f>
        <v>26616.560000000001</v>
      </c>
      <c r="L116" s="144">
        <v>21</v>
      </c>
      <c r="M116" s="144">
        <f>G116*(1+L116/100)</f>
        <v>0</v>
      </c>
      <c r="N116" s="144">
        <v>0</v>
      </c>
      <c r="O116" s="144">
        <f>ROUND(E116*N116,2)</f>
        <v>0</v>
      </c>
      <c r="P116" s="144">
        <v>0</v>
      </c>
      <c r="Q116" s="144">
        <f>ROUND(E116*P116,2)</f>
        <v>0</v>
      </c>
      <c r="R116" s="127">
        <v>0.81899999999999995</v>
      </c>
      <c r="S116" s="127">
        <f>ROUND(E116*R116,2)</f>
        <v>55.69</v>
      </c>
      <c r="T116" s="127"/>
      <c r="U116" s="127" t="s">
        <v>97</v>
      </c>
      <c r="V116" s="118"/>
    </row>
    <row r="117" spans="1:22" x14ac:dyDescent="0.2">
      <c r="A117" s="125"/>
      <c r="B117" s="126"/>
      <c r="C117" s="214" t="s">
        <v>240</v>
      </c>
      <c r="D117" s="215"/>
      <c r="E117" s="215"/>
      <c r="F117" s="215"/>
      <c r="G117" s="215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7"/>
      <c r="V117" s="118"/>
    </row>
    <row r="118" spans="1:22" x14ac:dyDescent="0.2">
      <c r="A118" s="139">
        <v>63</v>
      </c>
      <c r="B118" s="140" t="s">
        <v>241</v>
      </c>
      <c r="C118" s="156" t="s">
        <v>242</v>
      </c>
      <c r="D118" s="141" t="s">
        <v>149</v>
      </c>
      <c r="E118" s="142">
        <v>31</v>
      </c>
      <c r="F118" s="143"/>
      <c r="G118" s="144">
        <f>ROUND(E118*F118,2)</f>
        <v>0</v>
      </c>
      <c r="H118" s="143">
        <v>784.11</v>
      </c>
      <c r="I118" s="144">
        <f>ROUND(E118*H118,2)</f>
        <v>24307.41</v>
      </c>
      <c r="J118" s="143">
        <v>380.89</v>
      </c>
      <c r="K118" s="144">
        <f>ROUND(E118*J118,2)</f>
        <v>11807.59</v>
      </c>
      <c r="L118" s="144">
        <v>21</v>
      </c>
      <c r="M118" s="144">
        <f>G118*(1+L118/100)</f>
        <v>0</v>
      </c>
      <c r="N118" s="144">
        <v>0</v>
      </c>
      <c r="O118" s="144">
        <f>ROUND(E118*N118,2)</f>
        <v>0</v>
      </c>
      <c r="P118" s="144">
        <v>0</v>
      </c>
      <c r="Q118" s="144">
        <f>ROUND(E118*P118,2)</f>
        <v>0</v>
      </c>
      <c r="R118" s="127">
        <v>0.79700000000000004</v>
      </c>
      <c r="S118" s="127">
        <f>ROUND(E118*R118,2)</f>
        <v>24.71</v>
      </c>
      <c r="T118" s="127"/>
      <c r="U118" s="127" t="s">
        <v>97</v>
      </c>
      <c r="V118" s="118"/>
    </row>
    <row r="119" spans="1:22" x14ac:dyDescent="0.2">
      <c r="A119" s="125"/>
      <c r="B119" s="126"/>
      <c r="C119" s="214" t="s">
        <v>240</v>
      </c>
      <c r="D119" s="215"/>
      <c r="E119" s="215"/>
      <c r="F119" s="215"/>
      <c r="G119" s="215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7"/>
      <c r="V119" s="118"/>
    </row>
    <row r="120" spans="1:22" x14ac:dyDescent="0.2">
      <c r="A120" s="139">
        <v>64</v>
      </c>
      <c r="B120" s="140" t="s">
        <v>243</v>
      </c>
      <c r="C120" s="156" t="s">
        <v>244</v>
      </c>
      <c r="D120" s="141" t="s">
        <v>149</v>
      </c>
      <c r="E120" s="142">
        <v>52</v>
      </c>
      <c r="F120" s="143"/>
      <c r="G120" s="144">
        <f>ROUND(E120*F120,2)</f>
        <v>0</v>
      </c>
      <c r="H120" s="143">
        <v>1401.87</v>
      </c>
      <c r="I120" s="144">
        <f>ROUND(E120*H120,2)</f>
        <v>72897.240000000005</v>
      </c>
      <c r="J120" s="143">
        <v>353.13</v>
      </c>
      <c r="K120" s="144">
        <f>ROUND(E120*J120,2)</f>
        <v>18362.759999999998</v>
      </c>
      <c r="L120" s="144">
        <v>21</v>
      </c>
      <c r="M120" s="144">
        <f>G120*(1+L120/100)</f>
        <v>0</v>
      </c>
      <c r="N120" s="144">
        <v>0</v>
      </c>
      <c r="O120" s="144">
        <f>ROUND(E120*N120,2)</f>
        <v>0</v>
      </c>
      <c r="P120" s="144">
        <v>0</v>
      </c>
      <c r="Q120" s="144">
        <f>ROUND(E120*P120,2)</f>
        <v>0</v>
      </c>
      <c r="R120" s="127">
        <v>0.73899999999999999</v>
      </c>
      <c r="S120" s="127">
        <f>ROUND(E120*R120,2)</f>
        <v>38.43</v>
      </c>
      <c r="T120" s="127"/>
      <c r="U120" s="127" t="s">
        <v>97</v>
      </c>
      <c r="V120" s="118"/>
    </row>
    <row r="121" spans="1:22" x14ac:dyDescent="0.2">
      <c r="A121" s="125"/>
      <c r="B121" s="126"/>
      <c r="C121" s="214" t="s">
        <v>240</v>
      </c>
      <c r="D121" s="215"/>
      <c r="E121" s="215"/>
      <c r="F121" s="215"/>
      <c r="G121" s="215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7"/>
      <c r="V121" s="118"/>
    </row>
    <row r="122" spans="1:22" x14ac:dyDescent="0.2">
      <c r="A122" s="139">
        <v>65</v>
      </c>
      <c r="B122" s="140" t="s">
        <v>245</v>
      </c>
      <c r="C122" s="156" t="s">
        <v>246</v>
      </c>
      <c r="D122" s="141" t="s">
        <v>149</v>
      </c>
      <c r="E122" s="142">
        <v>16</v>
      </c>
      <c r="F122" s="143"/>
      <c r="G122" s="144">
        <f>ROUND(E122*F122,2)</f>
        <v>0</v>
      </c>
      <c r="H122" s="143">
        <v>1827.09</v>
      </c>
      <c r="I122" s="144">
        <f>ROUND(E122*H122,2)</f>
        <v>29233.439999999999</v>
      </c>
      <c r="J122" s="143">
        <v>357.91</v>
      </c>
      <c r="K122" s="144">
        <f>ROUND(E122*J122,2)</f>
        <v>5726.56</v>
      </c>
      <c r="L122" s="144">
        <v>21</v>
      </c>
      <c r="M122" s="144">
        <f>G122*(1+L122/100)</f>
        <v>0</v>
      </c>
      <c r="N122" s="144">
        <v>0</v>
      </c>
      <c r="O122" s="144">
        <f>ROUND(E122*N122,2)</f>
        <v>0</v>
      </c>
      <c r="P122" s="144">
        <v>0</v>
      </c>
      <c r="Q122" s="144">
        <f>ROUND(E122*P122,2)</f>
        <v>0</v>
      </c>
      <c r="R122" s="127">
        <v>0.749</v>
      </c>
      <c r="S122" s="127">
        <f>ROUND(E122*R122,2)</f>
        <v>11.98</v>
      </c>
      <c r="T122" s="127"/>
      <c r="U122" s="127" t="s">
        <v>97</v>
      </c>
      <c r="V122" s="118"/>
    </row>
    <row r="123" spans="1:22" x14ac:dyDescent="0.2">
      <c r="A123" s="125"/>
      <c r="B123" s="126"/>
      <c r="C123" s="214" t="s">
        <v>240</v>
      </c>
      <c r="D123" s="215"/>
      <c r="E123" s="215"/>
      <c r="F123" s="215"/>
      <c r="G123" s="215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  <c r="V123" s="118"/>
    </row>
    <row r="124" spans="1:22" x14ac:dyDescent="0.2">
      <c r="A124" s="139">
        <v>66</v>
      </c>
      <c r="B124" s="140" t="s">
        <v>247</v>
      </c>
      <c r="C124" s="156" t="s">
        <v>248</v>
      </c>
      <c r="D124" s="141" t="s">
        <v>149</v>
      </c>
      <c r="E124" s="142">
        <v>90</v>
      </c>
      <c r="F124" s="143"/>
      <c r="G124" s="144">
        <f>ROUND(E124*F124,2)</f>
        <v>0</v>
      </c>
      <c r="H124" s="143">
        <v>249.09</v>
      </c>
      <c r="I124" s="144">
        <f>ROUND(E124*H124,2)</f>
        <v>22418.1</v>
      </c>
      <c r="J124" s="143">
        <v>382.91</v>
      </c>
      <c r="K124" s="144">
        <f>ROUND(E124*J124,2)</f>
        <v>34461.9</v>
      </c>
      <c r="L124" s="144">
        <v>21</v>
      </c>
      <c r="M124" s="144">
        <f>G124*(1+L124/100)</f>
        <v>0</v>
      </c>
      <c r="N124" s="144">
        <v>6.3000000000000003E-4</v>
      </c>
      <c r="O124" s="144">
        <f>ROUND(E124*N124,2)</f>
        <v>0.06</v>
      </c>
      <c r="P124" s="144">
        <v>0</v>
      </c>
      <c r="Q124" s="144">
        <f>ROUND(E124*P124,2)</f>
        <v>0</v>
      </c>
      <c r="R124" s="127">
        <v>0.8</v>
      </c>
      <c r="S124" s="127">
        <f>ROUND(E124*R124,2)</f>
        <v>72</v>
      </c>
      <c r="T124" s="127"/>
      <c r="U124" s="127" t="s">
        <v>97</v>
      </c>
      <c r="V124" s="118"/>
    </row>
    <row r="125" spans="1:22" x14ac:dyDescent="0.2">
      <c r="A125" s="125"/>
      <c r="B125" s="126"/>
      <c r="C125" s="214" t="s">
        <v>216</v>
      </c>
      <c r="D125" s="215"/>
      <c r="E125" s="215"/>
      <c r="F125" s="215"/>
      <c r="G125" s="215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7"/>
      <c r="V125" s="118"/>
    </row>
    <row r="126" spans="1:22" x14ac:dyDescent="0.2">
      <c r="A126" s="139">
        <v>67</v>
      </c>
      <c r="B126" s="140" t="s">
        <v>249</v>
      </c>
      <c r="C126" s="156" t="s">
        <v>250</v>
      </c>
      <c r="D126" s="141" t="s">
        <v>149</v>
      </c>
      <c r="E126" s="142">
        <v>104</v>
      </c>
      <c r="F126" s="143"/>
      <c r="G126" s="144">
        <f>ROUND(E126*F126,2)</f>
        <v>0</v>
      </c>
      <c r="H126" s="143">
        <v>360.09</v>
      </c>
      <c r="I126" s="144">
        <f>ROUND(E126*H126,2)</f>
        <v>37449.360000000001</v>
      </c>
      <c r="J126" s="143">
        <v>382.91</v>
      </c>
      <c r="K126" s="144">
        <f>ROUND(E126*J126,2)</f>
        <v>39822.639999999999</v>
      </c>
      <c r="L126" s="144">
        <v>21</v>
      </c>
      <c r="M126" s="144">
        <f>G126*(1+L126/100)</f>
        <v>0</v>
      </c>
      <c r="N126" s="144">
        <v>1.48E-3</v>
      </c>
      <c r="O126" s="144">
        <f>ROUND(E126*N126,2)</f>
        <v>0.15</v>
      </c>
      <c r="P126" s="144">
        <v>0</v>
      </c>
      <c r="Q126" s="144">
        <f>ROUND(E126*P126,2)</f>
        <v>0</v>
      </c>
      <c r="R126" s="127">
        <v>0.8</v>
      </c>
      <c r="S126" s="127">
        <f>ROUND(E126*R126,2)</f>
        <v>83.2</v>
      </c>
      <c r="T126" s="127"/>
      <c r="U126" s="127" t="s">
        <v>97</v>
      </c>
      <c r="V126" s="118"/>
    </row>
    <row r="127" spans="1:22" x14ac:dyDescent="0.2">
      <c r="A127" s="125"/>
      <c r="B127" s="126"/>
      <c r="C127" s="214" t="s">
        <v>216</v>
      </c>
      <c r="D127" s="215"/>
      <c r="E127" s="215"/>
      <c r="F127" s="215"/>
      <c r="G127" s="215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7"/>
      <c r="V127" s="118"/>
    </row>
    <row r="128" spans="1:22" x14ac:dyDescent="0.2">
      <c r="A128" s="139">
        <v>68</v>
      </c>
      <c r="B128" s="140" t="s">
        <v>251</v>
      </c>
      <c r="C128" s="156" t="s">
        <v>252</v>
      </c>
      <c r="D128" s="141" t="s">
        <v>149</v>
      </c>
      <c r="E128" s="142">
        <v>72</v>
      </c>
      <c r="F128" s="143"/>
      <c r="G128" s="144">
        <f>ROUND(E128*F128,2)</f>
        <v>0</v>
      </c>
      <c r="H128" s="143">
        <v>437.75</v>
      </c>
      <c r="I128" s="144">
        <f>ROUND(E128*H128,2)</f>
        <v>31518</v>
      </c>
      <c r="J128" s="143">
        <v>263.25</v>
      </c>
      <c r="K128" s="144">
        <f>ROUND(E128*J128,2)</f>
        <v>18954</v>
      </c>
      <c r="L128" s="144">
        <v>21</v>
      </c>
      <c r="M128" s="144">
        <f>G128*(1+L128/100)</f>
        <v>0</v>
      </c>
      <c r="N128" s="144">
        <v>0</v>
      </c>
      <c r="O128" s="144">
        <f>ROUND(E128*N128,2)</f>
        <v>0</v>
      </c>
      <c r="P128" s="144">
        <v>0</v>
      </c>
      <c r="Q128" s="144">
        <f>ROUND(E128*P128,2)</f>
        <v>0</v>
      </c>
      <c r="R128" s="127">
        <v>0.55000000000000004</v>
      </c>
      <c r="S128" s="127">
        <f>ROUND(E128*R128,2)</f>
        <v>39.6</v>
      </c>
      <c r="T128" s="127"/>
      <c r="U128" s="127" t="s">
        <v>97</v>
      </c>
      <c r="V128" s="118"/>
    </row>
    <row r="129" spans="1:23" x14ac:dyDescent="0.2">
      <c r="A129" s="125"/>
      <c r="B129" s="126"/>
      <c r="C129" s="214" t="s">
        <v>216</v>
      </c>
      <c r="D129" s="215"/>
      <c r="E129" s="215"/>
      <c r="F129" s="215"/>
      <c r="G129" s="215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7"/>
      <c r="V129" s="118"/>
    </row>
    <row r="130" spans="1:23" x14ac:dyDescent="0.2">
      <c r="A130" s="139">
        <v>69</v>
      </c>
      <c r="B130" s="140" t="s">
        <v>253</v>
      </c>
      <c r="C130" s="156" t="s">
        <v>254</v>
      </c>
      <c r="D130" s="141" t="s">
        <v>149</v>
      </c>
      <c r="E130" s="142">
        <v>61</v>
      </c>
      <c r="F130" s="143"/>
      <c r="G130" s="144">
        <f>ROUND(E130*F130,2)</f>
        <v>0</v>
      </c>
      <c r="H130" s="143">
        <v>467.82</v>
      </c>
      <c r="I130" s="144">
        <f>ROUND(E130*H130,2)</f>
        <v>28537.02</v>
      </c>
      <c r="J130" s="143">
        <v>287.18</v>
      </c>
      <c r="K130" s="144">
        <f>ROUND(E130*J130,2)</f>
        <v>17517.98</v>
      </c>
      <c r="L130" s="144">
        <v>21</v>
      </c>
      <c r="M130" s="144">
        <f>G130*(1+L130/100)</f>
        <v>0</v>
      </c>
      <c r="N130" s="144">
        <v>0</v>
      </c>
      <c r="O130" s="144">
        <f>ROUND(E130*N130,2)</f>
        <v>0</v>
      </c>
      <c r="P130" s="144">
        <v>0</v>
      </c>
      <c r="Q130" s="144">
        <f>ROUND(E130*P130,2)</f>
        <v>0</v>
      </c>
      <c r="R130" s="127">
        <v>0.6</v>
      </c>
      <c r="S130" s="127">
        <f>ROUND(E130*R130,2)</f>
        <v>36.6</v>
      </c>
      <c r="T130" s="127"/>
      <c r="U130" s="127" t="s">
        <v>97</v>
      </c>
      <c r="V130" s="118"/>
    </row>
    <row r="131" spans="1:23" x14ac:dyDescent="0.2">
      <c r="A131" s="125"/>
      <c r="B131" s="126"/>
      <c r="C131" s="214" t="s">
        <v>216</v>
      </c>
      <c r="D131" s="215"/>
      <c r="E131" s="215"/>
      <c r="F131" s="215"/>
      <c r="G131" s="215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7"/>
      <c r="V131" s="118"/>
    </row>
    <row r="132" spans="1:23" x14ac:dyDescent="0.2">
      <c r="A132" s="139">
        <v>70</v>
      </c>
      <c r="B132" s="140" t="s">
        <v>255</v>
      </c>
      <c r="C132" s="156" t="s">
        <v>256</v>
      </c>
      <c r="D132" s="141" t="s">
        <v>149</v>
      </c>
      <c r="E132" s="142">
        <v>17</v>
      </c>
      <c r="F132" s="143"/>
      <c r="G132" s="144">
        <f>ROUND(E132*F132,2)</f>
        <v>0</v>
      </c>
      <c r="H132" s="143">
        <v>761.24</v>
      </c>
      <c r="I132" s="144">
        <f>ROUND(E132*H132,2)</f>
        <v>12941.08</v>
      </c>
      <c r="J132" s="143">
        <v>296.76</v>
      </c>
      <c r="K132" s="144">
        <f>ROUND(E132*J132,2)</f>
        <v>5044.92</v>
      </c>
      <c r="L132" s="144">
        <v>21</v>
      </c>
      <c r="M132" s="144">
        <f>G132*(1+L132/100)</f>
        <v>0</v>
      </c>
      <c r="N132" s="144">
        <v>1.0000000000000001E-5</v>
      </c>
      <c r="O132" s="144">
        <f>ROUND(E132*N132,2)</f>
        <v>0</v>
      </c>
      <c r="P132" s="144">
        <v>0</v>
      </c>
      <c r="Q132" s="144">
        <f>ROUND(E132*P132,2)</f>
        <v>0</v>
      </c>
      <c r="R132" s="127">
        <v>0.62</v>
      </c>
      <c r="S132" s="127">
        <f>ROUND(E132*R132,2)</f>
        <v>10.54</v>
      </c>
      <c r="T132" s="127"/>
      <c r="U132" s="127" t="s">
        <v>97</v>
      </c>
      <c r="V132" s="118"/>
    </row>
    <row r="133" spans="1:23" x14ac:dyDescent="0.2">
      <c r="A133" s="125"/>
      <c r="B133" s="126"/>
      <c r="C133" s="214" t="s">
        <v>216</v>
      </c>
      <c r="D133" s="215"/>
      <c r="E133" s="215"/>
      <c r="F133" s="215"/>
      <c r="G133" s="215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18"/>
    </row>
    <row r="134" spans="1:23" x14ac:dyDescent="0.2">
      <c r="A134" s="139">
        <v>71</v>
      </c>
      <c r="B134" s="140" t="s">
        <v>257</v>
      </c>
      <c r="C134" s="156" t="s">
        <v>258</v>
      </c>
      <c r="D134" s="141" t="s">
        <v>159</v>
      </c>
      <c r="E134" s="142">
        <v>46</v>
      </c>
      <c r="F134" s="143"/>
      <c r="G134" s="144">
        <f>ROUND(E134*F134,2)</f>
        <v>0</v>
      </c>
      <c r="H134" s="143">
        <v>0</v>
      </c>
      <c r="I134" s="144">
        <f>ROUND(E134*H134,2)</f>
        <v>0</v>
      </c>
      <c r="J134" s="143">
        <v>75.2</v>
      </c>
      <c r="K134" s="144">
        <f>ROUND(E134*J134,2)</f>
        <v>3459.2</v>
      </c>
      <c r="L134" s="144">
        <v>21</v>
      </c>
      <c r="M134" s="144">
        <f>G134*(1+L134/100)</f>
        <v>0</v>
      </c>
      <c r="N134" s="144">
        <v>0</v>
      </c>
      <c r="O134" s="144">
        <f>ROUND(E134*N134,2)</f>
        <v>0</v>
      </c>
      <c r="P134" s="144">
        <v>0</v>
      </c>
      <c r="Q134" s="144">
        <f>ROUND(E134*P134,2)</f>
        <v>0</v>
      </c>
      <c r="R134" s="127">
        <v>0.16</v>
      </c>
      <c r="S134" s="127">
        <f>ROUND(E134*R134,2)</f>
        <v>7.36</v>
      </c>
      <c r="T134" s="127"/>
      <c r="U134" s="127" t="s">
        <v>97</v>
      </c>
      <c r="V134" s="118"/>
    </row>
    <row r="135" spans="1:23" x14ac:dyDescent="0.2">
      <c r="A135" s="125"/>
      <c r="B135" s="126"/>
      <c r="C135" s="214" t="s">
        <v>259</v>
      </c>
      <c r="D135" s="215"/>
      <c r="E135" s="215"/>
      <c r="F135" s="215"/>
      <c r="G135" s="215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18"/>
    </row>
    <row r="136" spans="1:23" x14ac:dyDescent="0.2">
      <c r="A136" s="139">
        <v>72</v>
      </c>
      <c r="B136" s="140" t="s">
        <v>260</v>
      </c>
      <c r="C136" s="156" t="s">
        <v>261</v>
      </c>
      <c r="D136" s="141" t="s">
        <v>159</v>
      </c>
      <c r="E136" s="142">
        <v>35</v>
      </c>
      <c r="F136" s="143"/>
      <c r="G136" s="144">
        <f>ROUND(E136*F136,2)</f>
        <v>0</v>
      </c>
      <c r="H136" s="143">
        <v>0</v>
      </c>
      <c r="I136" s="144">
        <f>ROUND(E136*H136,2)</f>
        <v>0</v>
      </c>
      <c r="J136" s="143">
        <v>83.3</v>
      </c>
      <c r="K136" s="144">
        <f>ROUND(E136*J136,2)</f>
        <v>2915.5</v>
      </c>
      <c r="L136" s="144">
        <v>21</v>
      </c>
      <c r="M136" s="144">
        <f>G136*(1+L136/100)</f>
        <v>0</v>
      </c>
      <c r="N136" s="144">
        <v>0</v>
      </c>
      <c r="O136" s="144">
        <f>ROUND(E136*N136,2)</f>
        <v>0</v>
      </c>
      <c r="P136" s="144">
        <v>0</v>
      </c>
      <c r="Q136" s="144">
        <f>ROUND(E136*P136,2)</f>
        <v>0</v>
      </c>
      <c r="R136" s="127">
        <v>0.17399999999999999</v>
      </c>
      <c r="S136" s="127">
        <f>ROUND(E136*R136,2)</f>
        <v>6.09</v>
      </c>
      <c r="T136" s="127"/>
      <c r="U136" s="127" t="s">
        <v>97</v>
      </c>
      <c r="V136" s="118"/>
    </row>
    <row r="137" spans="1:23" x14ac:dyDescent="0.2">
      <c r="A137" s="125"/>
      <c r="B137" s="126"/>
      <c r="C137" s="214" t="s">
        <v>259</v>
      </c>
      <c r="D137" s="215"/>
      <c r="E137" s="215"/>
      <c r="F137" s="215"/>
      <c r="G137" s="215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18"/>
    </row>
    <row r="138" spans="1:23" x14ac:dyDescent="0.2">
      <c r="A138" s="139">
        <v>73</v>
      </c>
      <c r="B138" s="140" t="s">
        <v>262</v>
      </c>
      <c r="C138" s="156" t="s">
        <v>263</v>
      </c>
      <c r="D138" s="141" t="s">
        <v>159</v>
      </c>
      <c r="E138" s="142">
        <v>33</v>
      </c>
      <c r="F138" s="143"/>
      <c r="G138" s="144">
        <f>ROUND(E138*F138,2)</f>
        <v>0</v>
      </c>
      <c r="H138" s="143">
        <v>0</v>
      </c>
      <c r="I138" s="144">
        <f>ROUND(E138*H138,2)</f>
        <v>0</v>
      </c>
      <c r="J138" s="143">
        <v>124</v>
      </c>
      <c r="K138" s="144">
        <f>ROUND(E138*J138,2)</f>
        <v>4092</v>
      </c>
      <c r="L138" s="144">
        <v>21</v>
      </c>
      <c r="M138" s="144">
        <f>G138*(1+L138/100)</f>
        <v>0</v>
      </c>
      <c r="N138" s="144">
        <v>0</v>
      </c>
      <c r="O138" s="144">
        <f>ROUND(E138*N138,2)</f>
        <v>0</v>
      </c>
      <c r="P138" s="144">
        <v>0</v>
      </c>
      <c r="Q138" s="144">
        <f>ROUND(E138*P138,2)</f>
        <v>0</v>
      </c>
      <c r="R138" s="127">
        <v>0.25900000000000001</v>
      </c>
      <c r="S138" s="127">
        <f>ROUND(E138*R138,2)</f>
        <v>8.5500000000000007</v>
      </c>
      <c r="T138" s="127"/>
      <c r="U138" s="127" t="s">
        <v>97</v>
      </c>
      <c r="V138" s="118"/>
    </row>
    <row r="139" spans="1:23" x14ac:dyDescent="0.2">
      <c r="A139" s="125"/>
      <c r="B139" s="126"/>
      <c r="C139" s="214" t="s">
        <v>259</v>
      </c>
      <c r="D139" s="215"/>
      <c r="E139" s="215"/>
      <c r="F139" s="215"/>
      <c r="G139" s="215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18"/>
    </row>
    <row r="140" spans="1:23" x14ac:dyDescent="0.2">
      <c r="A140" s="145">
        <v>74</v>
      </c>
      <c r="B140" s="146" t="s">
        <v>264</v>
      </c>
      <c r="C140" s="158" t="s">
        <v>265</v>
      </c>
      <c r="D140" s="147" t="s">
        <v>149</v>
      </c>
      <c r="E140" s="148">
        <v>384</v>
      </c>
      <c r="F140" s="149"/>
      <c r="G140" s="150">
        <f t="shared" ref="G140:G170" si="14">ROUND(E140*F140,2)</f>
        <v>0</v>
      </c>
      <c r="H140" s="149">
        <v>2.42</v>
      </c>
      <c r="I140" s="150">
        <f t="shared" ref="I140:I170" si="15">ROUND(E140*H140,2)</f>
        <v>929.28</v>
      </c>
      <c r="J140" s="149">
        <v>28.28</v>
      </c>
      <c r="K140" s="150">
        <f t="shared" ref="K140:K170" si="16">ROUND(E140*J140,2)</f>
        <v>10859.52</v>
      </c>
      <c r="L140" s="150">
        <v>21</v>
      </c>
      <c r="M140" s="150">
        <f t="shared" ref="M140:M170" si="17">G140*(1+L140/100)</f>
        <v>0</v>
      </c>
      <c r="N140" s="150">
        <v>0</v>
      </c>
      <c r="O140" s="150">
        <f t="shared" ref="O140:O170" si="18">ROUND(E140*N140,2)</f>
        <v>0</v>
      </c>
      <c r="P140" s="150">
        <v>0</v>
      </c>
      <c r="Q140" s="150">
        <f t="shared" ref="Q140:Q170" si="19">ROUND(E140*P140,2)</f>
        <v>0</v>
      </c>
      <c r="R140" s="127">
        <v>5.8999999999999997E-2</v>
      </c>
      <c r="S140" s="127">
        <f t="shared" ref="S140:S170" si="20">ROUND(E140*R140,2)</f>
        <v>22.66</v>
      </c>
      <c r="T140" s="127"/>
      <c r="U140" s="127" t="s">
        <v>97</v>
      </c>
      <c r="V140" s="118"/>
      <c r="W140" s="118"/>
    </row>
    <row r="141" spans="1:23" x14ac:dyDescent="0.2">
      <c r="A141" s="145">
        <v>75</v>
      </c>
      <c r="B141" s="146" t="s">
        <v>266</v>
      </c>
      <c r="C141" s="158" t="s">
        <v>267</v>
      </c>
      <c r="D141" s="147" t="s">
        <v>149</v>
      </c>
      <c r="E141" s="148">
        <v>1129.5</v>
      </c>
      <c r="F141" s="149"/>
      <c r="G141" s="150">
        <f t="shared" si="14"/>
        <v>0</v>
      </c>
      <c r="H141" s="149">
        <v>0</v>
      </c>
      <c r="I141" s="150">
        <f t="shared" si="15"/>
        <v>0</v>
      </c>
      <c r="J141" s="149">
        <v>28.2</v>
      </c>
      <c r="K141" s="150">
        <f t="shared" si="16"/>
        <v>31851.9</v>
      </c>
      <c r="L141" s="150">
        <v>21</v>
      </c>
      <c r="M141" s="150">
        <f t="shared" si="17"/>
        <v>0</v>
      </c>
      <c r="N141" s="150">
        <v>0</v>
      </c>
      <c r="O141" s="150">
        <f t="shared" si="18"/>
        <v>0</v>
      </c>
      <c r="P141" s="150">
        <v>0</v>
      </c>
      <c r="Q141" s="150">
        <f t="shared" si="19"/>
        <v>0</v>
      </c>
      <c r="R141" s="127">
        <v>5.8999999999999997E-2</v>
      </c>
      <c r="S141" s="127">
        <f t="shared" si="20"/>
        <v>66.64</v>
      </c>
      <c r="T141" s="127"/>
      <c r="U141" s="127" t="s">
        <v>97</v>
      </c>
      <c r="V141" s="118"/>
      <c r="W141" s="118"/>
    </row>
    <row r="142" spans="1:23" x14ac:dyDescent="0.2">
      <c r="A142" s="145">
        <v>76</v>
      </c>
      <c r="B142" s="146" t="s">
        <v>160</v>
      </c>
      <c r="C142" s="158" t="s">
        <v>268</v>
      </c>
      <c r="D142" s="147" t="s">
        <v>149</v>
      </c>
      <c r="E142" s="148">
        <v>16</v>
      </c>
      <c r="F142" s="149"/>
      <c r="G142" s="150">
        <f t="shared" si="14"/>
        <v>0</v>
      </c>
      <c r="H142" s="149">
        <v>360</v>
      </c>
      <c r="I142" s="150">
        <f t="shared" si="15"/>
        <v>5760</v>
      </c>
      <c r="J142" s="149">
        <v>0</v>
      </c>
      <c r="K142" s="150">
        <f t="shared" si="16"/>
        <v>0</v>
      </c>
      <c r="L142" s="150">
        <v>21</v>
      </c>
      <c r="M142" s="150">
        <f t="shared" si="17"/>
        <v>0</v>
      </c>
      <c r="N142" s="150">
        <v>0</v>
      </c>
      <c r="O142" s="150">
        <f t="shared" si="18"/>
        <v>0</v>
      </c>
      <c r="P142" s="150">
        <v>0</v>
      </c>
      <c r="Q142" s="150">
        <f t="shared" si="19"/>
        <v>0</v>
      </c>
      <c r="R142" s="127">
        <v>0</v>
      </c>
      <c r="S142" s="127">
        <f t="shared" si="20"/>
        <v>0</v>
      </c>
      <c r="T142" s="127"/>
      <c r="U142" s="127" t="s">
        <v>194</v>
      </c>
      <c r="V142" s="118"/>
      <c r="W142" s="118"/>
    </row>
    <row r="143" spans="1:23" x14ac:dyDescent="0.2">
      <c r="A143" s="145">
        <v>77</v>
      </c>
      <c r="B143" s="146" t="s">
        <v>139</v>
      </c>
      <c r="C143" s="158" t="s">
        <v>269</v>
      </c>
      <c r="D143" s="147" t="s">
        <v>159</v>
      </c>
      <c r="E143" s="148">
        <v>4</v>
      </c>
      <c r="F143" s="149"/>
      <c r="G143" s="150">
        <f t="shared" si="14"/>
        <v>0</v>
      </c>
      <c r="H143" s="149">
        <v>1250</v>
      </c>
      <c r="I143" s="150">
        <f t="shared" si="15"/>
        <v>5000</v>
      </c>
      <c r="J143" s="149">
        <v>0</v>
      </c>
      <c r="K143" s="150">
        <f t="shared" si="16"/>
        <v>0</v>
      </c>
      <c r="L143" s="150">
        <v>21</v>
      </c>
      <c r="M143" s="150">
        <f t="shared" si="17"/>
        <v>0</v>
      </c>
      <c r="N143" s="150">
        <v>0</v>
      </c>
      <c r="O143" s="150">
        <f t="shared" si="18"/>
        <v>0</v>
      </c>
      <c r="P143" s="150">
        <v>0</v>
      </c>
      <c r="Q143" s="150">
        <f t="shared" si="19"/>
        <v>0</v>
      </c>
      <c r="R143" s="127">
        <v>0</v>
      </c>
      <c r="S143" s="127">
        <f t="shared" si="20"/>
        <v>0</v>
      </c>
      <c r="T143" s="127"/>
      <c r="U143" s="127" t="s">
        <v>194</v>
      </c>
      <c r="V143" s="118"/>
      <c r="W143" s="118"/>
    </row>
    <row r="144" spans="1:23" x14ac:dyDescent="0.2">
      <c r="A144" s="145">
        <v>78</v>
      </c>
      <c r="B144" s="146" t="s">
        <v>165</v>
      </c>
      <c r="C144" s="158" t="s">
        <v>270</v>
      </c>
      <c r="D144" s="147" t="s">
        <v>159</v>
      </c>
      <c r="E144" s="148">
        <v>7</v>
      </c>
      <c r="F144" s="149"/>
      <c r="G144" s="150">
        <f t="shared" si="14"/>
        <v>0</v>
      </c>
      <c r="H144" s="149">
        <v>1250</v>
      </c>
      <c r="I144" s="150">
        <f t="shared" si="15"/>
        <v>8750</v>
      </c>
      <c r="J144" s="149">
        <v>0</v>
      </c>
      <c r="K144" s="150">
        <f t="shared" si="16"/>
        <v>0</v>
      </c>
      <c r="L144" s="150">
        <v>21</v>
      </c>
      <c r="M144" s="150">
        <f t="shared" si="17"/>
        <v>0</v>
      </c>
      <c r="N144" s="150">
        <v>0</v>
      </c>
      <c r="O144" s="150">
        <f t="shared" si="18"/>
        <v>0</v>
      </c>
      <c r="P144" s="150">
        <v>0</v>
      </c>
      <c r="Q144" s="150">
        <f t="shared" si="19"/>
        <v>0</v>
      </c>
      <c r="R144" s="127">
        <v>0</v>
      </c>
      <c r="S144" s="127">
        <f t="shared" si="20"/>
        <v>0</v>
      </c>
      <c r="T144" s="127"/>
      <c r="U144" s="127" t="s">
        <v>194</v>
      </c>
      <c r="V144" s="118"/>
      <c r="W144" s="118"/>
    </row>
    <row r="145" spans="1:23" x14ac:dyDescent="0.2">
      <c r="A145" s="145">
        <v>79</v>
      </c>
      <c r="B145" s="146" t="s">
        <v>167</v>
      </c>
      <c r="C145" s="158" t="s">
        <v>271</v>
      </c>
      <c r="D145" s="147" t="s">
        <v>272</v>
      </c>
      <c r="E145" s="148">
        <v>1</v>
      </c>
      <c r="F145" s="149"/>
      <c r="G145" s="150">
        <f t="shared" si="14"/>
        <v>0</v>
      </c>
      <c r="H145" s="149">
        <v>1800</v>
      </c>
      <c r="I145" s="150">
        <f t="shared" si="15"/>
        <v>1800</v>
      </c>
      <c r="J145" s="149">
        <v>0</v>
      </c>
      <c r="K145" s="150">
        <f t="shared" si="16"/>
        <v>0</v>
      </c>
      <c r="L145" s="150">
        <v>21</v>
      </c>
      <c r="M145" s="150">
        <f t="shared" si="17"/>
        <v>0</v>
      </c>
      <c r="N145" s="150">
        <v>0</v>
      </c>
      <c r="O145" s="150">
        <f t="shared" si="18"/>
        <v>0</v>
      </c>
      <c r="P145" s="150">
        <v>0</v>
      </c>
      <c r="Q145" s="150">
        <f t="shared" si="19"/>
        <v>0</v>
      </c>
      <c r="R145" s="127">
        <v>0</v>
      </c>
      <c r="S145" s="127">
        <f t="shared" si="20"/>
        <v>0</v>
      </c>
      <c r="T145" s="127"/>
      <c r="U145" s="127" t="s">
        <v>194</v>
      </c>
      <c r="V145" s="118"/>
      <c r="W145" s="118"/>
    </row>
    <row r="146" spans="1:23" x14ac:dyDescent="0.2">
      <c r="A146" s="145">
        <v>80</v>
      </c>
      <c r="B146" s="146" t="s">
        <v>169</v>
      </c>
      <c r="C146" s="158" t="s">
        <v>273</v>
      </c>
      <c r="D146" s="147"/>
      <c r="E146" s="148">
        <v>1</v>
      </c>
      <c r="F146" s="149"/>
      <c r="G146" s="150">
        <f t="shared" si="14"/>
        <v>0</v>
      </c>
      <c r="H146" s="149">
        <v>800</v>
      </c>
      <c r="I146" s="150">
        <f t="shared" si="15"/>
        <v>800</v>
      </c>
      <c r="J146" s="149">
        <v>0</v>
      </c>
      <c r="K146" s="150">
        <f t="shared" si="16"/>
        <v>0</v>
      </c>
      <c r="L146" s="150">
        <v>21</v>
      </c>
      <c r="M146" s="150">
        <f t="shared" si="17"/>
        <v>0</v>
      </c>
      <c r="N146" s="150">
        <v>0</v>
      </c>
      <c r="O146" s="150">
        <f t="shared" si="18"/>
        <v>0</v>
      </c>
      <c r="P146" s="150">
        <v>0</v>
      </c>
      <c r="Q146" s="150">
        <f t="shared" si="19"/>
        <v>0</v>
      </c>
      <c r="R146" s="127">
        <v>0</v>
      </c>
      <c r="S146" s="127">
        <f t="shared" si="20"/>
        <v>0</v>
      </c>
      <c r="T146" s="127"/>
      <c r="U146" s="127" t="s">
        <v>194</v>
      </c>
      <c r="V146" s="118"/>
      <c r="W146" s="118"/>
    </row>
    <row r="147" spans="1:23" x14ac:dyDescent="0.2">
      <c r="A147" s="145">
        <v>81</v>
      </c>
      <c r="B147" s="146" t="s">
        <v>172</v>
      </c>
      <c r="C147" s="158" t="s">
        <v>274</v>
      </c>
      <c r="D147" s="147" t="s">
        <v>162</v>
      </c>
      <c r="E147" s="148">
        <v>11</v>
      </c>
      <c r="F147" s="149"/>
      <c r="G147" s="150">
        <f t="shared" si="14"/>
        <v>0</v>
      </c>
      <c r="H147" s="149">
        <v>0</v>
      </c>
      <c r="I147" s="150">
        <f t="shared" si="15"/>
        <v>0</v>
      </c>
      <c r="J147" s="149">
        <v>250</v>
      </c>
      <c r="K147" s="150">
        <f t="shared" si="16"/>
        <v>2750</v>
      </c>
      <c r="L147" s="150">
        <v>21</v>
      </c>
      <c r="M147" s="150">
        <f t="shared" si="17"/>
        <v>0</v>
      </c>
      <c r="N147" s="150">
        <v>0</v>
      </c>
      <c r="O147" s="150">
        <f t="shared" si="18"/>
        <v>0</v>
      </c>
      <c r="P147" s="150">
        <v>0</v>
      </c>
      <c r="Q147" s="150">
        <f t="shared" si="19"/>
        <v>0</v>
      </c>
      <c r="R147" s="127">
        <v>0</v>
      </c>
      <c r="S147" s="127">
        <f t="shared" si="20"/>
        <v>0</v>
      </c>
      <c r="T147" s="127"/>
      <c r="U147" s="127" t="s">
        <v>194</v>
      </c>
      <c r="V147" s="118"/>
      <c r="W147" s="118"/>
    </row>
    <row r="148" spans="1:23" x14ac:dyDescent="0.2">
      <c r="A148" s="145">
        <v>82</v>
      </c>
      <c r="B148" s="146" t="s">
        <v>174</v>
      </c>
      <c r="C148" s="158" t="s">
        <v>275</v>
      </c>
      <c r="D148" s="147" t="s">
        <v>141</v>
      </c>
      <c r="E148" s="148">
        <v>16</v>
      </c>
      <c r="F148" s="149"/>
      <c r="G148" s="150">
        <f t="shared" si="14"/>
        <v>0</v>
      </c>
      <c r="H148" s="149">
        <v>0</v>
      </c>
      <c r="I148" s="150">
        <f t="shared" si="15"/>
        <v>0</v>
      </c>
      <c r="J148" s="149">
        <v>500</v>
      </c>
      <c r="K148" s="150">
        <f t="shared" si="16"/>
        <v>8000</v>
      </c>
      <c r="L148" s="150">
        <v>21</v>
      </c>
      <c r="M148" s="150">
        <f t="shared" si="17"/>
        <v>0</v>
      </c>
      <c r="N148" s="150">
        <v>0</v>
      </c>
      <c r="O148" s="150">
        <f t="shared" si="18"/>
        <v>0</v>
      </c>
      <c r="P148" s="150">
        <v>0</v>
      </c>
      <c r="Q148" s="150">
        <f t="shared" si="19"/>
        <v>0</v>
      </c>
      <c r="R148" s="127">
        <v>0</v>
      </c>
      <c r="S148" s="127">
        <f t="shared" si="20"/>
        <v>0</v>
      </c>
      <c r="T148" s="127"/>
      <c r="U148" s="127" t="s">
        <v>194</v>
      </c>
      <c r="V148" s="118"/>
      <c r="W148" s="118"/>
    </row>
    <row r="149" spans="1:23" x14ac:dyDescent="0.2">
      <c r="A149" s="145">
        <v>83</v>
      </c>
      <c r="B149" s="146" t="s">
        <v>176</v>
      </c>
      <c r="C149" s="158" t="s">
        <v>276</v>
      </c>
      <c r="D149" s="147" t="s">
        <v>171</v>
      </c>
      <c r="E149" s="148">
        <v>2</v>
      </c>
      <c r="F149" s="149"/>
      <c r="G149" s="150">
        <f t="shared" si="14"/>
        <v>0</v>
      </c>
      <c r="H149" s="149">
        <v>0</v>
      </c>
      <c r="I149" s="150">
        <f t="shared" si="15"/>
        <v>0</v>
      </c>
      <c r="J149" s="149">
        <v>1050</v>
      </c>
      <c r="K149" s="150">
        <f t="shared" si="16"/>
        <v>2100</v>
      </c>
      <c r="L149" s="150">
        <v>21</v>
      </c>
      <c r="M149" s="150">
        <f t="shared" si="17"/>
        <v>0</v>
      </c>
      <c r="N149" s="150">
        <v>0</v>
      </c>
      <c r="O149" s="150">
        <f t="shared" si="18"/>
        <v>0</v>
      </c>
      <c r="P149" s="150">
        <v>0</v>
      </c>
      <c r="Q149" s="150">
        <f t="shared" si="19"/>
        <v>0</v>
      </c>
      <c r="R149" s="127">
        <v>0</v>
      </c>
      <c r="S149" s="127">
        <f t="shared" si="20"/>
        <v>0</v>
      </c>
      <c r="T149" s="127"/>
      <c r="U149" s="127" t="s">
        <v>142</v>
      </c>
      <c r="V149" s="118"/>
      <c r="W149" s="118"/>
    </row>
    <row r="150" spans="1:23" x14ac:dyDescent="0.2">
      <c r="A150" s="145">
        <v>84</v>
      </c>
      <c r="B150" s="146" t="s">
        <v>178</v>
      </c>
      <c r="C150" s="158" t="s">
        <v>277</v>
      </c>
      <c r="D150" s="147" t="s">
        <v>171</v>
      </c>
      <c r="E150" s="148">
        <v>2</v>
      </c>
      <c r="F150" s="149"/>
      <c r="G150" s="150">
        <f t="shared" si="14"/>
        <v>0</v>
      </c>
      <c r="H150" s="149">
        <v>0</v>
      </c>
      <c r="I150" s="150">
        <f t="shared" si="15"/>
        <v>0</v>
      </c>
      <c r="J150" s="149">
        <v>1150</v>
      </c>
      <c r="K150" s="150">
        <f t="shared" si="16"/>
        <v>2300</v>
      </c>
      <c r="L150" s="150">
        <v>21</v>
      </c>
      <c r="M150" s="150">
        <f t="shared" si="17"/>
        <v>0</v>
      </c>
      <c r="N150" s="150">
        <v>0</v>
      </c>
      <c r="O150" s="150">
        <f t="shared" si="18"/>
        <v>0</v>
      </c>
      <c r="P150" s="150">
        <v>0</v>
      </c>
      <c r="Q150" s="150">
        <f t="shared" si="19"/>
        <v>0</v>
      </c>
      <c r="R150" s="127">
        <v>0</v>
      </c>
      <c r="S150" s="127">
        <f t="shared" si="20"/>
        <v>0</v>
      </c>
      <c r="T150" s="127"/>
      <c r="U150" s="127" t="s">
        <v>97</v>
      </c>
      <c r="V150" s="118"/>
      <c r="W150" s="118"/>
    </row>
    <row r="151" spans="1:23" x14ac:dyDescent="0.2">
      <c r="A151" s="145">
        <v>85</v>
      </c>
      <c r="B151" s="146" t="s">
        <v>180</v>
      </c>
      <c r="C151" s="158" t="s">
        <v>278</v>
      </c>
      <c r="D151" s="147" t="s">
        <v>171</v>
      </c>
      <c r="E151" s="148">
        <v>2</v>
      </c>
      <c r="F151" s="149"/>
      <c r="G151" s="150">
        <f t="shared" si="14"/>
        <v>0</v>
      </c>
      <c r="H151" s="149">
        <v>0</v>
      </c>
      <c r="I151" s="150">
        <f t="shared" si="15"/>
        <v>0</v>
      </c>
      <c r="J151" s="149">
        <v>1200</v>
      </c>
      <c r="K151" s="150">
        <f t="shared" si="16"/>
        <v>2400</v>
      </c>
      <c r="L151" s="150">
        <v>21</v>
      </c>
      <c r="M151" s="150">
        <f t="shared" si="17"/>
        <v>0</v>
      </c>
      <c r="N151" s="150">
        <v>0</v>
      </c>
      <c r="O151" s="150">
        <f t="shared" si="18"/>
        <v>0</v>
      </c>
      <c r="P151" s="150">
        <v>0</v>
      </c>
      <c r="Q151" s="150">
        <f t="shared" si="19"/>
        <v>0</v>
      </c>
      <c r="R151" s="127">
        <v>0</v>
      </c>
      <c r="S151" s="127">
        <f t="shared" si="20"/>
        <v>0</v>
      </c>
      <c r="T151" s="127"/>
      <c r="U151" s="127" t="s">
        <v>97</v>
      </c>
      <c r="V151" s="118"/>
      <c r="W151" s="118"/>
    </row>
    <row r="152" spans="1:23" x14ac:dyDescent="0.2">
      <c r="A152" s="145">
        <v>86</v>
      </c>
      <c r="B152" s="146" t="s">
        <v>182</v>
      </c>
      <c r="C152" s="158" t="s">
        <v>279</v>
      </c>
      <c r="D152" s="147" t="s">
        <v>171</v>
      </c>
      <c r="E152" s="148">
        <v>6</v>
      </c>
      <c r="F152" s="149"/>
      <c r="G152" s="150">
        <f t="shared" si="14"/>
        <v>0</v>
      </c>
      <c r="H152" s="149">
        <v>750</v>
      </c>
      <c r="I152" s="150">
        <f t="shared" si="15"/>
        <v>4500</v>
      </c>
      <c r="J152" s="149">
        <v>0</v>
      </c>
      <c r="K152" s="150">
        <f t="shared" si="16"/>
        <v>0</v>
      </c>
      <c r="L152" s="150">
        <v>21</v>
      </c>
      <c r="M152" s="150">
        <f t="shared" si="17"/>
        <v>0</v>
      </c>
      <c r="N152" s="150">
        <v>0</v>
      </c>
      <c r="O152" s="150">
        <f t="shared" si="18"/>
        <v>0</v>
      </c>
      <c r="P152" s="150">
        <v>0</v>
      </c>
      <c r="Q152" s="150">
        <f t="shared" si="19"/>
        <v>0</v>
      </c>
      <c r="R152" s="127">
        <v>0</v>
      </c>
      <c r="S152" s="127">
        <f t="shared" si="20"/>
        <v>0</v>
      </c>
      <c r="T152" s="127"/>
      <c r="U152" s="127" t="s">
        <v>194</v>
      </c>
      <c r="V152" s="118"/>
      <c r="W152" s="118"/>
    </row>
    <row r="153" spans="1:23" x14ac:dyDescent="0.2">
      <c r="A153" s="145">
        <v>87</v>
      </c>
      <c r="B153" s="146" t="s">
        <v>184</v>
      </c>
      <c r="C153" s="158" t="s">
        <v>280</v>
      </c>
      <c r="D153" s="147" t="s">
        <v>171</v>
      </c>
      <c r="E153" s="148">
        <v>6</v>
      </c>
      <c r="F153" s="149"/>
      <c r="G153" s="150">
        <f t="shared" si="14"/>
        <v>0</v>
      </c>
      <c r="H153" s="149">
        <v>900</v>
      </c>
      <c r="I153" s="150">
        <f t="shared" si="15"/>
        <v>5400</v>
      </c>
      <c r="J153" s="149">
        <v>0</v>
      </c>
      <c r="K153" s="150">
        <f t="shared" si="16"/>
        <v>0</v>
      </c>
      <c r="L153" s="150">
        <v>21</v>
      </c>
      <c r="M153" s="150">
        <f t="shared" si="17"/>
        <v>0</v>
      </c>
      <c r="N153" s="150">
        <v>0</v>
      </c>
      <c r="O153" s="150">
        <f t="shared" si="18"/>
        <v>0</v>
      </c>
      <c r="P153" s="150">
        <v>0</v>
      </c>
      <c r="Q153" s="150">
        <f t="shared" si="19"/>
        <v>0</v>
      </c>
      <c r="R153" s="127">
        <v>0</v>
      </c>
      <c r="S153" s="127">
        <f t="shared" si="20"/>
        <v>0</v>
      </c>
      <c r="T153" s="127"/>
      <c r="U153" s="127" t="s">
        <v>194</v>
      </c>
      <c r="V153" s="118"/>
      <c r="W153" s="118"/>
    </row>
    <row r="154" spans="1:23" x14ac:dyDescent="0.2">
      <c r="A154" s="145">
        <v>88</v>
      </c>
      <c r="B154" s="146" t="s">
        <v>185</v>
      </c>
      <c r="C154" s="158" t="s">
        <v>281</v>
      </c>
      <c r="D154" s="147" t="s">
        <v>171</v>
      </c>
      <c r="E154" s="148">
        <v>2</v>
      </c>
      <c r="F154" s="149"/>
      <c r="G154" s="150">
        <f t="shared" si="14"/>
        <v>0</v>
      </c>
      <c r="H154" s="149">
        <v>1000</v>
      </c>
      <c r="I154" s="150">
        <f t="shared" si="15"/>
        <v>2000</v>
      </c>
      <c r="J154" s="149">
        <v>0</v>
      </c>
      <c r="K154" s="150">
        <f t="shared" si="16"/>
        <v>0</v>
      </c>
      <c r="L154" s="150">
        <v>21</v>
      </c>
      <c r="M154" s="150">
        <f t="shared" si="17"/>
        <v>0</v>
      </c>
      <c r="N154" s="150">
        <v>0</v>
      </c>
      <c r="O154" s="150">
        <f t="shared" si="18"/>
        <v>0</v>
      </c>
      <c r="P154" s="150">
        <v>0</v>
      </c>
      <c r="Q154" s="150">
        <f t="shared" si="19"/>
        <v>0</v>
      </c>
      <c r="R154" s="127">
        <v>0</v>
      </c>
      <c r="S154" s="127">
        <f t="shared" si="20"/>
        <v>0</v>
      </c>
      <c r="T154" s="127"/>
      <c r="U154" s="127" t="s">
        <v>194</v>
      </c>
      <c r="V154" s="118"/>
      <c r="W154" s="118"/>
    </row>
    <row r="155" spans="1:23" x14ac:dyDescent="0.2">
      <c r="A155" s="145">
        <v>89</v>
      </c>
      <c r="B155" s="146" t="s">
        <v>205</v>
      </c>
      <c r="C155" s="158" t="s">
        <v>282</v>
      </c>
      <c r="D155" s="147" t="s">
        <v>171</v>
      </c>
      <c r="E155" s="148">
        <v>2</v>
      </c>
      <c r="F155" s="149"/>
      <c r="G155" s="150">
        <f t="shared" si="14"/>
        <v>0</v>
      </c>
      <c r="H155" s="149">
        <v>1200</v>
      </c>
      <c r="I155" s="150">
        <f t="shared" si="15"/>
        <v>2400</v>
      </c>
      <c r="J155" s="149">
        <v>0</v>
      </c>
      <c r="K155" s="150">
        <f t="shared" si="16"/>
        <v>0</v>
      </c>
      <c r="L155" s="150">
        <v>21</v>
      </c>
      <c r="M155" s="150">
        <f t="shared" si="17"/>
        <v>0</v>
      </c>
      <c r="N155" s="150">
        <v>0</v>
      </c>
      <c r="O155" s="150">
        <f t="shared" si="18"/>
        <v>0</v>
      </c>
      <c r="P155" s="150">
        <v>0</v>
      </c>
      <c r="Q155" s="150">
        <f t="shared" si="19"/>
        <v>0</v>
      </c>
      <c r="R155" s="127">
        <v>0</v>
      </c>
      <c r="S155" s="127">
        <f t="shared" si="20"/>
        <v>0</v>
      </c>
      <c r="T155" s="127"/>
      <c r="U155" s="127" t="s">
        <v>194</v>
      </c>
      <c r="V155" s="118"/>
      <c r="W155" s="118"/>
    </row>
    <row r="156" spans="1:23" x14ac:dyDescent="0.2">
      <c r="A156" s="145">
        <v>90</v>
      </c>
      <c r="B156" s="146" t="s">
        <v>207</v>
      </c>
      <c r="C156" s="158" t="s">
        <v>283</v>
      </c>
      <c r="D156" s="147" t="s">
        <v>141</v>
      </c>
      <c r="E156" s="148">
        <v>20</v>
      </c>
      <c r="F156" s="149"/>
      <c r="G156" s="150">
        <f t="shared" si="14"/>
        <v>0</v>
      </c>
      <c r="H156" s="149">
        <v>0</v>
      </c>
      <c r="I156" s="150">
        <f t="shared" si="15"/>
        <v>0</v>
      </c>
      <c r="J156" s="149">
        <v>650</v>
      </c>
      <c r="K156" s="150">
        <f t="shared" si="16"/>
        <v>13000</v>
      </c>
      <c r="L156" s="150">
        <v>21</v>
      </c>
      <c r="M156" s="150">
        <f t="shared" si="17"/>
        <v>0</v>
      </c>
      <c r="N156" s="150">
        <v>0</v>
      </c>
      <c r="O156" s="150">
        <f t="shared" si="18"/>
        <v>0</v>
      </c>
      <c r="P156" s="150">
        <v>0</v>
      </c>
      <c r="Q156" s="150">
        <f t="shared" si="19"/>
        <v>0</v>
      </c>
      <c r="R156" s="127">
        <v>0</v>
      </c>
      <c r="S156" s="127">
        <f t="shared" si="20"/>
        <v>0</v>
      </c>
      <c r="T156" s="127"/>
      <c r="U156" s="127" t="s">
        <v>194</v>
      </c>
      <c r="V156" s="118"/>
      <c r="W156" s="118"/>
    </row>
    <row r="157" spans="1:23" x14ac:dyDescent="0.2">
      <c r="A157" s="145">
        <v>91</v>
      </c>
      <c r="B157" s="146" t="s">
        <v>209</v>
      </c>
      <c r="C157" s="158" t="s">
        <v>284</v>
      </c>
      <c r="D157" s="147" t="s">
        <v>141</v>
      </c>
      <c r="E157" s="148">
        <v>8</v>
      </c>
      <c r="F157" s="149"/>
      <c r="G157" s="150">
        <f t="shared" si="14"/>
        <v>0</v>
      </c>
      <c r="H157" s="149">
        <v>0</v>
      </c>
      <c r="I157" s="150">
        <f t="shared" si="15"/>
        <v>0</v>
      </c>
      <c r="J157" s="149">
        <v>650</v>
      </c>
      <c r="K157" s="150">
        <f t="shared" si="16"/>
        <v>5200</v>
      </c>
      <c r="L157" s="150">
        <v>21</v>
      </c>
      <c r="M157" s="150">
        <f t="shared" si="17"/>
        <v>0</v>
      </c>
      <c r="N157" s="150">
        <v>0</v>
      </c>
      <c r="O157" s="150">
        <f t="shared" si="18"/>
        <v>0</v>
      </c>
      <c r="P157" s="150">
        <v>0</v>
      </c>
      <c r="Q157" s="150">
        <f t="shared" si="19"/>
        <v>0</v>
      </c>
      <c r="R157" s="127">
        <v>0</v>
      </c>
      <c r="S157" s="127">
        <f t="shared" si="20"/>
        <v>0</v>
      </c>
      <c r="T157" s="127"/>
      <c r="U157" s="127" t="s">
        <v>194</v>
      </c>
      <c r="V157" s="118"/>
      <c r="W157" s="118"/>
    </row>
    <row r="158" spans="1:23" ht="22.5" x14ac:dyDescent="0.2">
      <c r="A158" s="145">
        <v>92</v>
      </c>
      <c r="B158" s="146" t="s">
        <v>285</v>
      </c>
      <c r="C158" s="152" t="s">
        <v>286</v>
      </c>
      <c r="D158" s="147" t="s">
        <v>149</v>
      </c>
      <c r="E158" s="148">
        <v>3.6</v>
      </c>
      <c r="F158" s="149"/>
      <c r="G158" s="150">
        <f t="shared" si="14"/>
        <v>0</v>
      </c>
      <c r="H158" s="149">
        <v>5500</v>
      </c>
      <c r="I158" s="150">
        <f t="shared" si="15"/>
        <v>19800</v>
      </c>
      <c r="J158" s="149">
        <v>0</v>
      </c>
      <c r="K158" s="150">
        <f t="shared" si="16"/>
        <v>0</v>
      </c>
      <c r="L158" s="150">
        <v>21</v>
      </c>
      <c r="M158" s="150">
        <f t="shared" si="17"/>
        <v>0</v>
      </c>
      <c r="N158" s="150">
        <v>0</v>
      </c>
      <c r="O158" s="150">
        <f t="shared" si="18"/>
        <v>0</v>
      </c>
      <c r="P158" s="150">
        <v>0</v>
      </c>
      <c r="Q158" s="150">
        <f t="shared" si="19"/>
        <v>0</v>
      </c>
      <c r="R158" s="127">
        <v>0</v>
      </c>
      <c r="S158" s="127">
        <f t="shared" si="20"/>
        <v>0</v>
      </c>
      <c r="T158" s="127"/>
      <c r="U158" s="127" t="s">
        <v>163</v>
      </c>
      <c r="V158" s="118"/>
      <c r="W158" s="118"/>
    </row>
    <row r="159" spans="1:23" ht="22.5" x14ac:dyDescent="0.2">
      <c r="A159" s="145">
        <v>93</v>
      </c>
      <c r="B159" s="146" t="s">
        <v>287</v>
      </c>
      <c r="C159" s="152" t="s">
        <v>286</v>
      </c>
      <c r="D159" s="147" t="s">
        <v>149</v>
      </c>
      <c r="E159" s="148">
        <v>2.4</v>
      </c>
      <c r="F159" s="149"/>
      <c r="G159" s="150">
        <f t="shared" si="14"/>
        <v>0</v>
      </c>
      <c r="H159" s="149">
        <v>5500</v>
      </c>
      <c r="I159" s="150">
        <f t="shared" si="15"/>
        <v>13200</v>
      </c>
      <c r="J159" s="149">
        <v>0</v>
      </c>
      <c r="K159" s="150">
        <f t="shared" si="16"/>
        <v>0</v>
      </c>
      <c r="L159" s="150">
        <v>21</v>
      </c>
      <c r="M159" s="150">
        <f t="shared" si="17"/>
        <v>0</v>
      </c>
      <c r="N159" s="150">
        <v>0</v>
      </c>
      <c r="O159" s="150">
        <f t="shared" si="18"/>
        <v>0</v>
      </c>
      <c r="P159" s="150">
        <v>0</v>
      </c>
      <c r="Q159" s="150">
        <f t="shared" si="19"/>
        <v>0</v>
      </c>
      <c r="R159" s="127">
        <v>0</v>
      </c>
      <c r="S159" s="127">
        <f t="shared" si="20"/>
        <v>0</v>
      </c>
      <c r="T159" s="127"/>
      <c r="U159" s="127" t="s">
        <v>163</v>
      </c>
      <c r="V159" s="118"/>
      <c r="W159" s="118"/>
    </row>
    <row r="160" spans="1:23" ht="22.5" x14ac:dyDescent="0.2">
      <c r="A160" s="145">
        <v>94</v>
      </c>
      <c r="B160" s="146" t="s">
        <v>288</v>
      </c>
      <c r="C160" s="152" t="s">
        <v>289</v>
      </c>
      <c r="D160" s="147" t="s">
        <v>162</v>
      </c>
      <c r="E160" s="148">
        <v>2</v>
      </c>
      <c r="F160" s="149"/>
      <c r="G160" s="150">
        <f t="shared" si="14"/>
        <v>0</v>
      </c>
      <c r="H160" s="149">
        <v>132200</v>
      </c>
      <c r="I160" s="150">
        <f t="shared" si="15"/>
        <v>264400</v>
      </c>
      <c r="J160" s="149">
        <v>0</v>
      </c>
      <c r="K160" s="150">
        <f t="shared" si="16"/>
        <v>0</v>
      </c>
      <c r="L160" s="150">
        <v>21</v>
      </c>
      <c r="M160" s="150">
        <f t="shared" si="17"/>
        <v>0</v>
      </c>
      <c r="N160" s="150">
        <v>0</v>
      </c>
      <c r="O160" s="150">
        <f t="shared" si="18"/>
        <v>0</v>
      </c>
      <c r="P160" s="150">
        <v>0</v>
      </c>
      <c r="Q160" s="150">
        <f t="shared" si="19"/>
        <v>0</v>
      </c>
      <c r="R160" s="127">
        <v>0</v>
      </c>
      <c r="S160" s="127">
        <f t="shared" si="20"/>
        <v>0</v>
      </c>
      <c r="T160" s="127"/>
      <c r="U160" s="127" t="s">
        <v>163</v>
      </c>
      <c r="V160" s="118"/>
      <c r="W160" s="118"/>
    </row>
    <row r="161" spans="1:23" x14ac:dyDescent="0.2">
      <c r="A161" s="145">
        <v>95</v>
      </c>
      <c r="B161" s="146" t="s">
        <v>290</v>
      </c>
      <c r="C161" s="158" t="s">
        <v>291</v>
      </c>
      <c r="D161" s="147" t="s">
        <v>171</v>
      </c>
      <c r="E161" s="148">
        <v>2</v>
      </c>
      <c r="F161" s="149"/>
      <c r="G161" s="150">
        <f t="shared" si="14"/>
        <v>0</v>
      </c>
      <c r="H161" s="149">
        <v>500</v>
      </c>
      <c r="I161" s="150">
        <f t="shared" si="15"/>
        <v>1000</v>
      </c>
      <c r="J161" s="149">
        <v>0</v>
      </c>
      <c r="K161" s="150">
        <f t="shared" si="16"/>
        <v>0</v>
      </c>
      <c r="L161" s="150">
        <v>21</v>
      </c>
      <c r="M161" s="150">
        <f t="shared" si="17"/>
        <v>0</v>
      </c>
      <c r="N161" s="150">
        <v>0</v>
      </c>
      <c r="O161" s="150">
        <f t="shared" si="18"/>
        <v>0</v>
      </c>
      <c r="P161" s="150">
        <v>0</v>
      </c>
      <c r="Q161" s="150">
        <f t="shared" si="19"/>
        <v>0</v>
      </c>
      <c r="R161" s="127">
        <v>0</v>
      </c>
      <c r="S161" s="127">
        <f t="shared" si="20"/>
        <v>0</v>
      </c>
      <c r="T161" s="127"/>
      <c r="U161" s="127" t="s">
        <v>163</v>
      </c>
      <c r="V161" s="118"/>
      <c r="W161" s="118"/>
    </row>
    <row r="162" spans="1:23" x14ac:dyDescent="0.2">
      <c r="A162" s="145">
        <v>96</v>
      </c>
      <c r="B162" s="146" t="s">
        <v>292</v>
      </c>
      <c r="C162" s="158" t="s">
        <v>293</v>
      </c>
      <c r="D162" s="147" t="s">
        <v>171</v>
      </c>
      <c r="E162" s="148">
        <v>2</v>
      </c>
      <c r="F162" s="149"/>
      <c r="G162" s="150">
        <f t="shared" si="14"/>
        <v>0</v>
      </c>
      <c r="H162" s="149">
        <v>0</v>
      </c>
      <c r="I162" s="150">
        <f t="shared" si="15"/>
        <v>0</v>
      </c>
      <c r="J162" s="149">
        <v>650</v>
      </c>
      <c r="K162" s="150">
        <f t="shared" si="16"/>
        <v>1300</v>
      </c>
      <c r="L162" s="150">
        <v>21</v>
      </c>
      <c r="M162" s="150">
        <f t="shared" si="17"/>
        <v>0</v>
      </c>
      <c r="N162" s="150">
        <v>0</v>
      </c>
      <c r="O162" s="150">
        <f t="shared" si="18"/>
        <v>0</v>
      </c>
      <c r="P162" s="150">
        <v>0</v>
      </c>
      <c r="Q162" s="150">
        <f t="shared" si="19"/>
        <v>0</v>
      </c>
      <c r="R162" s="127">
        <v>0</v>
      </c>
      <c r="S162" s="127">
        <f t="shared" si="20"/>
        <v>0</v>
      </c>
      <c r="T162" s="127"/>
      <c r="U162" s="127" t="s">
        <v>97</v>
      </c>
      <c r="V162" s="118"/>
      <c r="W162" s="118"/>
    </row>
    <row r="163" spans="1:23" x14ac:dyDescent="0.2">
      <c r="A163" s="145">
        <v>97</v>
      </c>
      <c r="B163" s="146" t="s">
        <v>294</v>
      </c>
      <c r="C163" s="158" t="s">
        <v>295</v>
      </c>
      <c r="D163" s="147" t="s">
        <v>171</v>
      </c>
      <c r="E163" s="148">
        <v>47</v>
      </c>
      <c r="F163" s="149"/>
      <c r="G163" s="150">
        <f t="shared" si="14"/>
        <v>0</v>
      </c>
      <c r="H163" s="149">
        <v>250</v>
      </c>
      <c r="I163" s="150">
        <f t="shared" si="15"/>
        <v>11750</v>
      </c>
      <c r="J163" s="149">
        <v>0</v>
      </c>
      <c r="K163" s="150">
        <f t="shared" si="16"/>
        <v>0</v>
      </c>
      <c r="L163" s="150">
        <v>21</v>
      </c>
      <c r="M163" s="150">
        <f t="shared" si="17"/>
        <v>0</v>
      </c>
      <c r="N163" s="150">
        <v>0</v>
      </c>
      <c r="O163" s="150">
        <f t="shared" si="18"/>
        <v>0</v>
      </c>
      <c r="P163" s="150">
        <v>0</v>
      </c>
      <c r="Q163" s="150">
        <f t="shared" si="19"/>
        <v>0</v>
      </c>
      <c r="R163" s="127">
        <v>0</v>
      </c>
      <c r="S163" s="127">
        <f t="shared" si="20"/>
        <v>0</v>
      </c>
      <c r="T163" s="127"/>
      <c r="U163" s="127" t="s">
        <v>163</v>
      </c>
      <c r="V163" s="118"/>
      <c r="W163" s="118"/>
    </row>
    <row r="164" spans="1:23" x14ac:dyDescent="0.2">
      <c r="A164" s="145">
        <v>98</v>
      </c>
      <c r="B164" s="146" t="s">
        <v>296</v>
      </c>
      <c r="C164" s="158" t="s">
        <v>297</v>
      </c>
      <c r="D164" s="147" t="s">
        <v>171</v>
      </c>
      <c r="E164" s="148">
        <v>16</v>
      </c>
      <c r="F164" s="149"/>
      <c r="G164" s="150">
        <f t="shared" si="14"/>
        <v>0</v>
      </c>
      <c r="H164" s="149">
        <v>850</v>
      </c>
      <c r="I164" s="150">
        <f t="shared" si="15"/>
        <v>13600</v>
      </c>
      <c r="J164" s="149">
        <v>0</v>
      </c>
      <c r="K164" s="150">
        <f t="shared" si="16"/>
        <v>0</v>
      </c>
      <c r="L164" s="150">
        <v>21</v>
      </c>
      <c r="M164" s="150">
        <f t="shared" si="17"/>
        <v>0</v>
      </c>
      <c r="N164" s="150">
        <v>0</v>
      </c>
      <c r="O164" s="150">
        <f t="shared" si="18"/>
        <v>0</v>
      </c>
      <c r="P164" s="150">
        <v>0</v>
      </c>
      <c r="Q164" s="150">
        <f t="shared" si="19"/>
        <v>0</v>
      </c>
      <c r="R164" s="127">
        <v>0</v>
      </c>
      <c r="S164" s="127">
        <f t="shared" si="20"/>
        <v>0</v>
      </c>
      <c r="T164" s="127"/>
      <c r="U164" s="127" t="s">
        <v>163</v>
      </c>
      <c r="V164" s="118"/>
      <c r="W164" s="118"/>
    </row>
    <row r="165" spans="1:23" x14ac:dyDescent="0.2">
      <c r="A165" s="145">
        <v>99</v>
      </c>
      <c r="B165" s="146" t="s">
        <v>298</v>
      </c>
      <c r="C165" s="158" t="s">
        <v>299</v>
      </c>
      <c r="D165" s="147" t="s">
        <v>162</v>
      </c>
      <c r="E165" s="148">
        <v>1</v>
      </c>
      <c r="F165" s="149"/>
      <c r="G165" s="150">
        <f t="shared" si="14"/>
        <v>0</v>
      </c>
      <c r="H165" s="149">
        <v>2500</v>
      </c>
      <c r="I165" s="150">
        <f t="shared" si="15"/>
        <v>2500</v>
      </c>
      <c r="J165" s="149">
        <v>0</v>
      </c>
      <c r="K165" s="150">
        <f t="shared" si="16"/>
        <v>0</v>
      </c>
      <c r="L165" s="150">
        <v>21</v>
      </c>
      <c r="M165" s="150">
        <f t="shared" si="17"/>
        <v>0</v>
      </c>
      <c r="N165" s="150">
        <v>0</v>
      </c>
      <c r="O165" s="150">
        <f t="shared" si="18"/>
        <v>0</v>
      </c>
      <c r="P165" s="150">
        <v>0</v>
      </c>
      <c r="Q165" s="150">
        <f t="shared" si="19"/>
        <v>0</v>
      </c>
      <c r="R165" s="127">
        <v>0</v>
      </c>
      <c r="S165" s="127">
        <f t="shared" si="20"/>
        <v>0</v>
      </c>
      <c r="T165" s="127"/>
      <c r="U165" s="127" t="s">
        <v>163</v>
      </c>
      <c r="V165" s="118"/>
      <c r="W165" s="118"/>
    </row>
    <row r="166" spans="1:23" x14ac:dyDescent="0.2">
      <c r="A166" s="145">
        <v>100</v>
      </c>
      <c r="B166" s="146" t="s">
        <v>300</v>
      </c>
      <c r="C166" s="158" t="s">
        <v>301</v>
      </c>
      <c r="D166" s="147" t="s">
        <v>162</v>
      </c>
      <c r="E166" s="148">
        <v>1</v>
      </c>
      <c r="F166" s="149"/>
      <c r="G166" s="150">
        <f t="shared" si="14"/>
        <v>0</v>
      </c>
      <c r="H166" s="149">
        <v>1750</v>
      </c>
      <c r="I166" s="150">
        <f t="shared" si="15"/>
        <v>1750</v>
      </c>
      <c r="J166" s="149">
        <v>0</v>
      </c>
      <c r="K166" s="150">
        <f t="shared" si="16"/>
        <v>0</v>
      </c>
      <c r="L166" s="150">
        <v>21</v>
      </c>
      <c r="M166" s="150">
        <f t="shared" si="17"/>
        <v>0</v>
      </c>
      <c r="N166" s="150">
        <v>0</v>
      </c>
      <c r="O166" s="150">
        <f t="shared" si="18"/>
        <v>0</v>
      </c>
      <c r="P166" s="150">
        <v>0</v>
      </c>
      <c r="Q166" s="150">
        <f t="shared" si="19"/>
        <v>0</v>
      </c>
      <c r="R166" s="127">
        <v>0</v>
      </c>
      <c r="S166" s="127">
        <f t="shared" si="20"/>
        <v>0</v>
      </c>
      <c r="T166" s="127"/>
      <c r="U166" s="127" t="s">
        <v>163</v>
      </c>
      <c r="V166" s="118"/>
      <c r="W166" s="118"/>
    </row>
    <row r="167" spans="1:23" x14ac:dyDescent="0.2">
      <c r="A167" s="145">
        <v>101</v>
      </c>
      <c r="B167" s="146" t="s">
        <v>302</v>
      </c>
      <c r="C167" s="158" t="s">
        <v>303</v>
      </c>
      <c r="D167" s="147" t="s">
        <v>162</v>
      </c>
      <c r="E167" s="148">
        <v>3</v>
      </c>
      <c r="F167" s="149"/>
      <c r="G167" s="150">
        <f t="shared" si="14"/>
        <v>0</v>
      </c>
      <c r="H167" s="149">
        <v>6400</v>
      </c>
      <c r="I167" s="150">
        <f t="shared" si="15"/>
        <v>19200</v>
      </c>
      <c r="J167" s="149">
        <v>0</v>
      </c>
      <c r="K167" s="150">
        <f t="shared" si="16"/>
        <v>0</v>
      </c>
      <c r="L167" s="150">
        <v>21</v>
      </c>
      <c r="M167" s="150">
        <f t="shared" si="17"/>
        <v>0</v>
      </c>
      <c r="N167" s="150">
        <v>0</v>
      </c>
      <c r="O167" s="150">
        <f t="shared" si="18"/>
        <v>0</v>
      </c>
      <c r="P167" s="150">
        <v>0</v>
      </c>
      <c r="Q167" s="150">
        <f t="shared" si="19"/>
        <v>0</v>
      </c>
      <c r="R167" s="127">
        <v>0</v>
      </c>
      <c r="S167" s="127">
        <f t="shared" si="20"/>
        <v>0</v>
      </c>
      <c r="T167" s="127"/>
      <c r="U167" s="127" t="s">
        <v>163</v>
      </c>
      <c r="V167" s="118"/>
      <c r="W167" s="118"/>
    </row>
    <row r="168" spans="1:23" x14ac:dyDescent="0.2">
      <c r="A168" s="145">
        <v>102</v>
      </c>
      <c r="B168" s="146" t="s">
        <v>304</v>
      </c>
      <c r="C168" s="158" t="s">
        <v>305</v>
      </c>
      <c r="D168" s="147" t="s">
        <v>162</v>
      </c>
      <c r="E168" s="148">
        <v>2</v>
      </c>
      <c r="F168" s="149"/>
      <c r="G168" s="150">
        <f t="shared" si="14"/>
        <v>0</v>
      </c>
      <c r="H168" s="149">
        <v>3500</v>
      </c>
      <c r="I168" s="150">
        <f t="shared" si="15"/>
        <v>7000</v>
      </c>
      <c r="J168" s="149">
        <v>0</v>
      </c>
      <c r="K168" s="150">
        <f t="shared" si="16"/>
        <v>0</v>
      </c>
      <c r="L168" s="150">
        <v>21</v>
      </c>
      <c r="M168" s="150">
        <f t="shared" si="17"/>
        <v>0</v>
      </c>
      <c r="N168" s="150">
        <v>0</v>
      </c>
      <c r="O168" s="150">
        <f t="shared" si="18"/>
        <v>0</v>
      </c>
      <c r="P168" s="150">
        <v>0</v>
      </c>
      <c r="Q168" s="150">
        <f t="shared" si="19"/>
        <v>0</v>
      </c>
      <c r="R168" s="127">
        <v>0</v>
      </c>
      <c r="S168" s="127">
        <f t="shared" si="20"/>
        <v>0</v>
      </c>
      <c r="T168" s="127"/>
      <c r="U168" s="127" t="s">
        <v>163</v>
      </c>
      <c r="V168" s="118"/>
      <c r="W168" s="118"/>
    </row>
    <row r="169" spans="1:23" x14ac:dyDescent="0.2">
      <c r="A169" s="145">
        <v>103</v>
      </c>
      <c r="B169" s="146" t="s">
        <v>306</v>
      </c>
      <c r="C169" s="158" t="s">
        <v>307</v>
      </c>
      <c r="D169" s="147" t="s">
        <v>171</v>
      </c>
      <c r="E169" s="148">
        <v>2</v>
      </c>
      <c r="F169" s="149"/>
      <c r="G169" s="150">
        <f t="shared" si="14"/>
        <v>0</v>
      </c>
      <c r="H169" s="149">
        <v>0</v>
      </c>
      <c r="I169" s="150">
        <f t="shared" si="15"/>
        <v>0</v>
      </c>
      <c r="J169" s="149">
        <v>530</v>
      </c>
      <c r="K169" s="150">
        <f t="shared" si="16"/>
        <v>1060</v>
      </c>
      <c r="L169" s="150">
        <v>21</v>
      </c>
      <c r="M169" s="150">
        <f t="shared" si="17"/>
        <v>0</v>
      </c>
      <c r="N169" s="150">
        <v>0</v>
      </c>
      <c r="O169" s="150">
        <f t="shared" si="18"/>
        <v>0</v>
      </c>
      <c r="P169" s="150">
        <v>0</v>
      </c>
      <c r="Q169" s="150">
        <f t="shared" si="19"/>
        <v>0</v>
      </c>
      <c r="R169" s="127">
        <v>0</v>
      </c>
      <c r="S169" s="127">
        <f t="shared" si="20"/>
        <v>0</v>
      </c>
      <c r="T169" s="127"/>
      <c r="U169" s="127" t="s">
        <v>97</v>
      </c>
      <c r="V169" s="118"/>
      <c r="W169" s="118"/>
    </row>
    <row r="170" spans="1:23" x14ac:dyDescent="0.2">
      <c r="A170" s="139">
        <v>104</v>
      </c>
      <c r="B170" s="140" t="s">
        <v>308</v>
      </c>
      <c r="C170" s="156" t="s">
        <v>309</v>
      </c>
      <c r="D170" s="141" t="s">
        <v>0</v>
      </c>
      <c r="E170" s="142">
        <v>15140.316500000001</v>
      </c>
      <c r="F170" s="143"/>
      <c r="G170" s="144">
        <f t="shared" si="14"/>
        <v>0</v>
      </c>
      <c r="H170" s="143">
        <v>0</v>
      </c>
      <c r="I170" s="144">
        <f t="shared" si="15"/>
        <v>0</v>
      </c>
      <c r="J170" s="143">
        <v>1.95</v>
      </c>
      <c r="K170" s="144">
        <f t="shared" si="16"/>
        <v>29523.62</v>
      </c>
      <c r="L170" s="144">
        <v>21</v>
      </c>
      <c r="M170" s="144">
        <f t="shared" si="17"/>
        <v>0</v>
      </c>
      <c r="N170" s="144">
        <v>0</v>
      </c>
      <c r="O170" s="144">
        <f t="shared" si="18"/>
        <v>0</v>
      </c>
      <c r="P170" s="144">
        <v>0</v>
      </c>
      <c r="Q170" s="144">
        <f t="shared" si="19"/>
        <v>0</v>
      </c>
      <c r="R170" s="127">
        <v>0</v>
      </c>
      <c r="S170" s="127">
        <f t="shared" si="20"/>
        <v>0</v>
      </c>
      <c r="T170" s="127"/>
      <c r="U170" s="127" t="s">
        <v>190</v>
      </c>
      <c r="V170" s="118"/>
      <c r="W170" s="118"/>
    </row>
    <row r="171" spans="1:23" x14ac:dyDescent="0.2">
      <c r="A171" s="125"/>
      <c r="B171" s="126"/>
      <c r="C171" s="214" t="s">
        <v>310</v>
      </c>
      <c r="D171" s="215"/>
      <c r="E171" s="215"/>
      <c r="F171" s="215"/>
      <c r="G171" s="215"/>
      <c r="H171" s="127"/>
      <c r="I171" s="127"/>
      <c r="J171" s="127"/>
      <c r="K171" s="127"/>
      <c r="L171" s="127"/>
      <c r="M171" s="127"/>
      <c r="N171" s="127"/>
      <c r="O171" s="127"/>
      <c r="P171" s="127"/>
      <c r="Q171" s="127"/>
      <c r="R171" s="127"/>
      <c r="S171" s="127"/>
      <c r="T171" s="127"/>
      <c r="U171" s="127"/>
      <c r="V171" s="118"/>
      <c r="W171" s="118"/>
    </row>
    <row r="172" spans="1:23" x14ac:dyDescent="0.2">
      <c r="A172" s="131" t="s">
        <v>93</v>
      </c>
      <c r="B172" s="132" t="s">
        <v>66</v>
      </c>
      <c r="C172" s="155" t="s">
        <v>67</v>
      </c>
      <c r="D172" s="133"/>
      <c r="E172" s="134"/>
      <c r="F172" s="135"/>
      <c r="G172" s="135">
        <f>SUMIF(AD173:AD224,"&lt;&gt;NOR",G173:G224)</f>
        <v>0</v>
      </c>
      <c r="H172" s="135"/>
      <c r="I172" s="135">
        <f>SUM(I173:I224)</f>
        <v>477998.32999999996</v>
      </c>
      <c r="J172" s="135"/>
      <c r="K172" s="135">
        <f>SUM(K173:K224)</f>
        <v>471239.76000000007</v>
      </c>
      <c r="L172" s="135"/>
      <c r="M172" s="135">
        <f>SUM(M173:M224)</f>
        <v>0</v>
      </c>
      <c r="N172" s="135"/>
      <c r="O172" s="135">
        <f>SUM(O173:O224)</f>
        <v>0.17</v>
      </c>
      <c r="P172" s="135"/>
      <c r="Q172" s="135">
        <f>SUM(Q173:Q224)</f>
        <v>0</v>
      </c>
      <c r="R172" s="130"/>
      <c r="S172" s="130">
        <f>SUM(S173:S224)</f>
        <v>220.10000000000002</v>
      </c>
      <c r="T172" s="130"/>
      <c r="U172" s="130"/>
      <c r="W172" s="118"/>
    </row>
    <row r="173" spans="1:23" x14ac:dyDescent="0.2">
      <c r="A173" s="139">
        <v>105</v>
      </c>
      <c r="B173" s="140" t="s">
        <v>311</v>
      </c>
      <c r="C173" s="156" t="s">
        <v>312</v>
      </c>
      <c r="D173" s="141" t="s">
        <v>149</v>
      </c>
      <c r="E173" s="142">
        <v>26</v>
      </c>
      <c r="F173" s="143"/>
      <c r="G173" s="144">
        <f>ROUND(E173*F173,2)</f>
        <v>0</v>
      </c>
      <c r="H173" s="143">
        <v>4650.41</v>
      </c>
      <c r="I173" s="144">
        <f>ROUND(E173*H173,2)</f>
        <v>120910.66</v>
      </c>
      <c r="J173" s="143">
        <v>199.59</v>
      </c>
      <c r="K173" s="144">
        <f>ROUND(E173*J173,2)</f>
        <v>5189.34</v>
      </c>
      <c r="L173" s="144">
        <v>21</v>
      </c>
      <c r="M173" s="144">
        <f>G173*(1+L173/100)</f>
        <v>0</v>
      </c>
      <c r="N173" s="144">
        <v>0</v>
      </c>
      <c r="O173" s="144">
        <f>ROUND(E173*N173,2)</f>
        <v>0</v>
      </c>
      <c r="P173" s="144">
        <v>0</v>
      </c>
      <c r="Q173" s="144">
        <f>ROUND(E173*P173,2)</f>
        <v>0</v>
      </c>
      <c r="R173" s="127">
        <v>0.42</v>
      </c>
      <c r="S173" s="127">
        <f>ROUND(E173*R173,2)</f>
        <v>10.92</v>
      </c>
      <c r="T173" s="127"/>
      <c r="U173" s="127" t="s">
        <v>97</v>
      </c>
      <c r="V173" s="118"/>
      <c r="W173" s="118"/>
    </row>
    <row r="174" spans="1:23" x14ac:dyDescent="0.2">
      <c r="A174" s="125"/>
      <c r="B174" s="126"/>
      <c r="C174" s="214" t="s">
        <v>313</v>
      </c>
      <c r="D174" s="215"/>
      <c r="E174" s="215"/>
      <c r="F174" s="215"/>
      <c r="G174" s="215"/>
      <c r="H174" s="127"/>
      <c r="I174" s="127"/>
      <c r="J174" s="127"/>
      <c r="K174" s="127"/>
      <c r="L174" s="127"/>
      <c r="M174" s="127"/>
      <c r="N174" s="127"/>
      <c r="O174" s="127"/>
      <c r="P174" s="127"/>
      <c r="Q174" s="127"/>
      <c r="R174" s="127"/>
      <c r="S174" s="127"/>
      <c r="T174" s="127"/>
      <c r="U174" s="127"/>
      <c r="V174" s="118"/>
      <c r="W174" s="118"/>
    </row>
    <row r="175" spans="1:23" ht="22.5" x14ac:dyDescent="0.2">
      <c r="A175" s="139">
        <v>106</v>
      </c>
      <c r="B175" s="140" t="s">
        <v>314</v>
      </c>
      <c r="C175" s="152" t="s">
        <v>315</v>
      </c>
      <c r="D175" s="141" t="s">
        <v>149</v>
      </c>
      <c r="E175" s="142">
        <v>51</v>
      </c>
      <c r="F175" s="143"/>
      <c r="G175" s="144">
        <f>ROUND(E175*F175,2)</f>
        <v>0</v>
      </c>
      <c r="H175" s="143">
        <v>237.52</v>
      </c>
      <c r="I175" s="144">
        <f>ROUND(E175*H175,2)</f>
        <v>12113.52</v>
      </c>
      <c r="J175" s="143">
        <v>134.97999999999999</v>
      </c>
      <c r="K175" s="144">
        <f>ROUND(E175*J175,2)</f>
        <v>6883.98</v>
      </c>
      <c r="L175" s="144">
        <v>21</v>
      </c>
      <c r="M175" s="144">
        <f>G175*(1+L175/100)</f>
        <v>0</v>
      </c>
      <c r="N175" s="144">
        <v>0</v>
      </c>
      <c r="O175" s="144">
        <f>ROUND(E175*N175,2)</f>
        <v>0</v>
      </c>
      <c r="P175" s="144">
        <v>0</v>
      </c>
      <c r="Q175" s="144">
        <f>ROUND(E175*P175,2)</f>
        <v>0</v>
      </c>
      <c r="R175" s="127">
        <v>0.28499999999999998</v>
      </c>
      <c r="S175" s="127">
        <f>ROUND(E175*R175,2)</f>
        <v>14.54</v>
      </c>
      <c r="T175" s="127"/>
      <c r="U175" s="127" t="s">
        <v>97</v>
      </c>
      <c r="V175" s="118"/>
      <c r="W175" s="118"/>
    </row>
    <row r="176" spans="1:23" x14ac:dyDescent="0.2">
      <c r="A176" s="125"/>
      <c r="B176" s="126"/>
      <c r="C176" s="214" t="s">
        <v>313</v>
      </c>
      <c r="D176" s="215"/>
      <c r="E176" s="215"/>
      <c r="F176" s="215"/>
      <c r="G176" s="215"/>
      <c r="H176" s="127"/>
      <c r="I176" s="127"/>
      <c r="J176" s="127"/>
      <c r="K176" s="127"/>
      <c r="L176" s="127"/>
      <c r="M176" s="127"/>
      <c r="N176" s="127"/>
      <c r="O176" s="127"/>
      <c r="P176" s="127"/>
      <c r="Q176" s="127"/>
      <c r="R176" s="127"/>
      <c r="S176" s="127"/>
      <c r="T176" s="127"/>
      <c r="U176" s="127"/>
      <c r="V176" s="118"/>
      <c r="W176" s="118"/>
    </row>
    <row r="177" spans="1:23" ht="22.5" x14ac:dyDescent="0.2">
      <c r="A177" s="139">
        <v>107</v>
      </c>
      <c r="B177" s="140" t="s">
        <v>316</v>
      </c>
      <c r="C177" s="152" t="s">
        <v>317</v>
      </c>
      <c r="D177" s="141" t="s">
        <v>149</v>
      </c>
      <c r="E177" s="142">
        <v>61</v>
      </c>
      <c r="F177" s="143"/>
      <c r="G177" s="144">
        <f>ROUND(E177*F177,2)</f>
        <v>0</v>
      </c>
      <c r="H177" s="143">
        <v>355.75</v>
      </c>
      <c r="I177" s="144">
        <f>ROUND(E177*H177,2)</f>
        <v>21700.75</v>
      </c>
      <c r="J177" s="143">
        <v>151.25</v>
      </c>
      <c r="K177" s="144">
        <f>ROUND(E177*J177,2)</f>
        <v>9226.25</v>
      </c>
      <c r="L177" s="144">
        <v>21</v>
      </c>
      <c r="M177" s="144">
        <f>G177*(1+L177/100)</f>
        <v>0</v>
      </c>
      <c r="N177" s="144">
        <v>0</v>
      </c>
      <c r="O177" s="144">
        <f>ROUND(E177*N177,2)</f>
        <v>0</v>
      </c>
      <c r="P177" s="144">
        <v>0</v>
      </c>
      <c r="Q177" s="144">
        <f>ROUND(E177*P177,2)</f>
        <v>0</v>
      </c>
      <c r="R177" s="127">
        <v>0.31900000000000001</v>
      </c>
      <c r="S177" s="127">
        <f>ROUND(E177*R177,2)</f>
        <v>19.46</v>
      </c>
      <c r="T177" s="127"/>
      <c r="U177" s="127" t="s">
        <v>97</v>
      </c>
      <c r="V177" s="118"/>
      <c r="W177" s="118"/>
    </row>
    <row r="178" spans="1:23" x14ac:dyDescent="0.2">
      <c r="A178" s="125"/>
      <c r="B178" s="126"/>
      <c r="C178" s="214" t="s">
        <v>313</v>
      </c>
      <c r="D178" s="215"/>
      <c r="E178" s="215"/>
      <c r="F178" s="215"/>
      <c r="G178" s="215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18"/>
      <c r="W178" s="118"/>
    </row>
    <row r="179" spans="1:23" ht="22.5" x14ac:dyDescent="0.2">
      <c r="A179" s="139">
        <v>108</v>
      </c>
      <c r="B179" s="140" t="s">
        <v>318</v>
      </c>
      <c r="C179" s="152" t="s">
        <v>319</v>
      </c>
      <c r="D179" s="141" t="s">
        <v>149</v>
      </c>
      <c r="E179" s="142">
        <v>12</v>
      </c>
      <c r="F179" s="143"/>
      <c r="G179" s="144">
        <f>ROUND(E179*F179,2)</f>
        <v>0</v>
      </c>
      <c r="H179" s="143">
        <v>629.87</v>
      </c>
      <c r="I179" s="144">
        <f>ROUND(E179*H179,2)</f>
        <v>7558.44</v>
      </c>
      <c r="J179" s="143">
        <v>165.13</v>
      </c>
      <c r="K179" s="144">
        <f>ROUND(E179*J179,2)</f>
        <v>1981.56</v>
      </c>
      <c r="L179" s="144">
        <v>21</v>
      </c>
      <c r="M179" s="144">
        <f>G179*(1+L179/100)</f>
        <v>0</v>
      </c>
      <c r="N179" s="144">
        <v>0</v>
      </c>
      <c r="O179" s="144">
        <f>ROUND(E179*N179,2)</f>
        <v>0</v>
      </c>
      <c r="P179" s="144">
        <v>0</v>
      </c>
      <c r="Q179" s="144">
        <f>ROUND(E179*P179,2)</f>
        <v>0</v>
      </c>
      <c r="R179" s="127">
        <v>0.34799999999999998</v>
      </c>
      <c r="S179" s="127">
        <f>ROUND(E179*R179,2)</f>
        <v>4.18</v>
      </c>
      <c r="T179" s="127"/>
      <c r="U179" s="127" t="s">
        <v>97</v>
      </c>
      <c r="V179" s="118"/>
      <c r="W179" s="118"/>
    </row>
    <row r="180" spans="1:23" x14ac:dyDescent="0.2">
      <c r="A180" s="125"/>
      <c r="B180" s="126"/>
      <c r="C180" s="214" t="s">
        <v>313</v>
      </c>
      <c r="D180" s="215"/>
      <c r="E180" s="215"/>
      <c r="F180" s="215"/>
      <c r="G180" s="215"/>
      <c r="H180" s="127"/>
      <c r="I180" s="127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18"/>
      <c r="W180" s="118"/>
    </row>
    <row r="181" spans="1:23" x14ac:dyDescent="0.2">
      <c r="A181" s="145">
        <v>109</v>
      </c>
      <c r="B181" s="146" t="s">
        <v>320</v>
      </c>
      <c r="C181" s="158" t="s">
        <v>321</v>
      </c>
      <c r="D181" s="147" t="s">
        <v>149</v>
      </c>
      <c r="E181" s="148">
        <v>458</v>
      </c>
      <c r="F181" s="149"/>
      <c r="G181" s="150">
        <f t="shared" ref="G181:G223" si="21">ROUND(E181*F181,2)</f>
        <v>0</v>
      </c>
      <c r="H181" s="149">
        <v>0</v>
      </c>
      <c r="I181" s="150">
        <f t="shared" ref="I181:I223" si="22">ROUND(E181*H181,2)</f>
        <v>0</v>
      </c>
      <c r="J181" s="149">
        <v>217</v>
      </c>
      <c r="K181" s="150">
        <f t="shared" ref="K181:K223" si="23">ROUND(E181*J181,2)</f>
        <v>99386</v>
      </c>
      <c r="L181" s="150">
        <v>21</v>
      </c>
      <c r="M181" s="150">
        <f t="shared" ref="M181:M223" si="24">G181*(1+L181/100)</f>
        <v>0</v>
      </c>
      <c r="N181" s="150">
        <v>0</v>
      </c>
      <c r="O181" s="150">
        <f t="shared" ref="O181:O223" si="25">ROUND(E181*N181,2)</f>
        <v>0</v>
      </c>
      <c r="P181" s="150">
        <v>0</v>
      </c>
      <c r="Q181" s="150">
        <f t="shared" ref="Q181:Q223" si="26">ROUND(E181*P181,2)</f>
        <v>0</v>
      </c>
      <c r="R181" s="127">
        <v>0</v>
      </c>
      <c r="S181" s="127">
        <f t="shared" ref="S181:S223" si="27">ROUND(E181*R181,2)</f>
        <v>0</v>
      </c>
      <c r="T181" s="127"/>
      <c r="U181" s="127" t="s">
        <v>142</v>
      </c>
      <c r="V181" s="118"/>
      <c r="W181" s="118"/>
    </row>
    <row r="182" spans="1:23" x14ac:dyDescent="0.2">
      <c r="A182" s="145">
        <v>110</v>
      </c>
      <c r="B182" s="146" t="s">
        <v>322</v>
      </c>
      <c r="C182" s="158" t="s">
        <v>323</v>
      </c>
      <c r="D182" s="147" t="s">
        <v>149</v>
      </c>
      <c r="E182" s="148">
        <v>202.5</v>
      </c>
      <c r="F182" s="149"/>
      <c r="G182" s="150">
        <f t="shared" si="21"/>
        <v>0</v>
      </c>
      <c r="H182" s="149">
        <v>143</v>
      </c>
      <c r="I182" s="150">
        <f t="shared" si="22"/>
        <v>28957.5</v>
      </c>
      <c r="J182" s="149">
        <v>225</v>
      </c>
      <c r="K182" s="150">
        <f t="shared" si="23"/>
        <v>45562.5</v>
      </c>
      <c r="L182" s="150">
        <v>21</v>
      </c>
      <c r="M182" s="150">
        <f t="shared" si="24"/>
        <v>0</v>
      </c>
      <c r="N182" s="150">
        <v>8.4000000000000003E-4</v>
      </c>
      <c r="O182" s="150">
        <f t="shared" si="25"/>
        <v>0.17</v>
      </c>
      <c r="P182" s="150">
        <v>0</v>
      </c>
      <c r="Q182" s="150">
        <f t="shared" si="26"/>
        <v>0</v>
      </c>
      <c r="R182" s="127">
        <v>0</v>
      </c>
      <c r="S182" s="127">
        <f t="shared" si="27"/>
        <v>0</v>
      </c>
      <c r="T182" s="127"/>
      <c r="U182" s="127" t="s">
        <v>142</v>
      </c>
      <c r="V182" s="118"/>
      <c r="W182" s="118"/>
    </row>
    <row r="183" spans="1:23" x14ac:dyDescent="0.2">
      <c r="A183" s="145">
        <v>111</v>
      </c>
      <c r="B183" s="146" t="s">
        <v>324</v>
      </c>
      <c r="C183" s="158" t="s">
        <v>325</v>
      </c>
      <c r="D183" s="147" t="s">
        <v>149</v>
      </c>
      <c r="E183" s="148">
        <v>110</v>
      </c>
      <c r="F183" s="149"/>
      <c r="G183" s="150">
        <f t="shared" si="21"/>
        <v>0</v>
      </c>
      <c r="H183" s="149">
        <v>0</v>
      </c>
      <c r="I183" s="150">
        <f t="shared" si="22"/>
        <v>0</v>
      </c>
      <c r="J183" s="149">
        <v>397</v>
      </c>
      <c r="K183" s="150">
        <f t="shared" si="23"/>
        <v>43670</v>
      </c>
      <c r="L183" s="150">
        <v>21</v>
      </c>
      <c r="M183" s="150">
        <f t="shared" si="24"/>
        <v>0</v>
      </c>
      <c r="N183" s="150">
        <v>0</v>
      </c>
      <c r="O183" s="150">
        <f t="shared" si="25"/>
        <v>0</v>
      </c>
      <c r="P183" s="150">
        <v>0</v>
      </c>
      <c r="Q183" s="150">
        <f t="shared" si="26"/>
        <v>0</v>
      </c>
      <c r="R183" s="127">
        <v>0</v>
      </c>
      <c r="S183" s="127">
        <f t="shared" si="27"/>
        <v>0</v>
      </c>
      <c r="T183" s="127"/>
      <c r="U183" s="127" t="s">
        <v>142</v>
      </c>
      <c r="V183" s="118"/>
      <c r="W183" s="118"/>
    </row>
    <row r="184" spans="1:23" x14ac:dyDescent="0.2">
      <c r="A184" s="145">
        <v>112</v>
      </c>
      <c r="B184" s="146" t="s">
        <v>326</v>
      </c>
      <c r="C184" s="158" t="s">
        <v>327</v>
      </c>
      <c r="D184" s="147" t="s">
        <v>149</v>
      </c>
      <c r="E184" s="148">
        <v>80</v>
      </c>
      <c r="F184" s="149"/>
      <c r="G184" s="150">
        <f t="shared" si="21"/>
        <v>0</v>
      </c>
      <c r="H184" s="149">
        <v>0</v>
      </c>
      <c r="I184" s="150">
        <f t="shared" si="22"/>
        <v>0</v>
      </c>
      <c r="J184" s="149">
        <v>615</v>
      </c>
      <c r="K184" s="150">
        <f t="shared" si="23"/>
        <v>49200</v>
      </c>
      <c r="L184" s="150">
        <v>21</v>
      </c>
      <c r="M184" s="150">
        <f t="shared" si="24"/>
        <v>0</v>
      </c>
      <c r="N184" s="150">
        <v>0</v>
      </c>
      <c r="O184" s="150">
        <f t="shared" si="25"/>
        <v>0</v>
      </c>
      <c r="P184" s="150">
        <v>0</v>
      </c>
      <c r="Q184" s="150">
        <f t="shared" si="26"/>
        <v>0</v>
      </c>
      <c r="R184" s="127">
        <v>0</v>
      </c>
      <c r="S184" s="127">
        <f t="shared" si="27"/>
        <v>0</v>
      </c>
      <c r="T184" s="127"/>
      <c r="U184" s="127" t="s">
        <v>97</v>
      </c>
      <c r="V184" s="118"/>
      <c r="W184" s="118"/>
    </row>
    <row r="185" spans="1:23" x14ac:dyDescent="0.2">
      <c r="A185" s="145">
        <v>113</v>
      </c>
      <c r="B185" s="146" t="s">
        <v>328</v>
      </c>
      <c r="C185" s="158" t="s">
        <v>329</v>
      </c>
      <c r="D185" s="147" t="s">
        <v>149</v>
      </c>
      <c r="E185" s="148">
        <v>62</v>
      </c>
      <c r="F185" s="149"/>
      <c r="G185" s="150">
        <f t="shared" si="21"/>
        <v>0</v>
      </c>
      <c r="H185" s="149">
        <v>0</v>
      </c>
      <c r="I185" s="150">
        <f t="shared" si="22"/>
        <v>0</v>
      </c>
      <c r="J185" s="149">
        <v>730</v>
      </c>
      <c r="K185" s="150">
        <f t="shared" si="23"/>
        <v>45260</v>
      </c>
      <c r="L185" s="150">
        <v>21</v>
      </c>
      <c r="M185" s="150">
        <f t="shared" si="24"/>
        <v>0</v>
      </c>
      <c r="N185" s="150">
        <v>0</v>
      </c>
      <c r="O185" s="150">
        <f t="shared" si="25"/>
        <v>0</v>
      </c>
      <c r="P185" s="150">
        <v>0</v>
      </c>
      <c r="Q185" s="150">
        <f t="shared" si="26"/>
        <v>0</v>
      </c>
      <c r="R185" s="127">
        <v>0</v>
      </c>
      <c r="S185" s="127">
        <f t="shared" si="27"/>
        <v>0</v>
      </c>
      <c r="T185" s="127"/>
      <c r="U185" s="127" t="s">
        <v>97</v>
      </c>
      <c r="V185" s="118"/>
      <c r="W185" s="118"/>
    </row>
    <row r="186" spans="1:23" x14ac:dyDescent="0.2">
      <c r="A186" s="145">
        <v>114</v>
      </c>
      <c r="B186" s="146" t="s">
        <v>330</v>
      </c>
      <c r="C186" s="158" t="s">
        <v>331</v>
      </c>
      <c r="D186" s="147" t="s">
        <v>149</v>
      </c>
      <c r="E186" s="148">
        <v>55</v>
      </c>
      <c r="F186" s="149"/>
      <c r="G186" s="150">
        <f t="shared" si="21"/>
        <v>0</v>
      </c>
      <c r="H186" s="149">
        <v>0</v>
      </c>
      <c r="I186" s="150">
        <f t="shared" si="22"/>
        <v>0</v>
      </c>
      <c r="J186" s="149">
        <v>850</v>
      </c>
      <c r="K186" s="150">
        <f t="shared" si="23"/>
        <v>46750</v>
      </c>
      <c r="L186" s="150">
        <v>21</v>
      </c>
      <c r="M186" s="150">
        <f t="shared" si="24"/>
        <v>0</v>
      </c>
      <c r="N186" s="150">
        <v>0</v>
      </c>
      <c r="O186" s="150">
        <f t="shared" si="25"/>
        <v>0</v>
      </c>
      <c r="P186" s="150">
        <v>0</v>
      </c>
      <c r="Q186" s="150">
        <f t="shared" si="26"/>
        <v>0</v>
      </c>
      <c r="R186" s="127">
        <v>0</v>
      </c>
      <c r="S186" s="127">
        <f t="shared" si="27"/>
        <v>0</v>
      </c>
      <c r="T186" s="127"/>
      <c r="U186" s="127" t="s">
        <v>97</v>
      </c>
      <c r="V186" s="118"/>
      <c r="W186" s="118"/>
    </row>
    <row r="187" spans="1:23" ht="22.5" x14ac:dyDescent="0.2">
      <c r="A187" s="145">
        <v>115</v>
      </c>
      <c r="B187" s="146" t="s">
        <v>332</v>
      </c>
      <c r="C187" s="152" t="s">
        <v>333</v>
      </c>
      <c r="D187" s="147" t="s">
        <v>159</v>
      </c>
      <c r="E187" s="148">
        <v>114</v>
      </c>
      <c r="F187" s="149"/>
      <c r="G187" s="150">
        <f t="shared" si="21"/>
        <v>0</v>
      </c>
      <c r="H187" s="149">
        <v>106.63</v>
      </c>
      <c r="I187" s="150">
        <f t="shared" si="22"/>
        <v>12155.82</v>
      </c>
      <c r="J187" s="149">
        <v>111.87</v>
      </c>
      <c r="K187" s="150">
        <f t="shared" si="23"/>
        <v>12753.18</v>
      </c>
      <c r="L187" s="150">
        <v>21</v>
      </c>
      <c r="M187" s="150">
        <f t="shared" si="24"/>
        <v>0</v>
      </c>
      <c r="N187" s="150">
        <v>0</v>
      </c>
      <c r="O187" s="150">
        <f t="shared" si="25"/>
        <v>0</v>
      </c>
      <c r="P187" s="150">
        <v>0</v>
      </c>
      <c r="Q187" s="150">
        <f t="shared" si="26"/>
        <v>0</v>
      </c>
      <c r="R187" s="127">
        <v>0.27200000000000002</v>
      </c>
      <c r="S187" s="127">
        <f t="shared" si="27"/>
        <v>31.01</v>
      </c>
      <c r="T187" s="127"/>
      <c r="U187" s="127" t="s">
        <v>97</v>
      </c>
      <c r="V187" s="118"/>
      <c r="W187" s="118"/>
    </row>
    <row r="188" spans="1:23" ht="22.5" x14ac:dyDescent="0.2">
      <c r="A188" s="145">
        <v>116</v>
      </c>
      <c r="B188" s="146" t="s">
        <v>334</v>
      </c>
      <c r="C188" s="152" t="s">
        <v>335</v>
      </c>
      <c r="D188" s="147" t="s">
        <v>336</v>
      </c>
      <c r="E188" s="148">
        <v>44</v>
      </c>
      <c r="F188" s="149"/>
      <c r="G188" s="150">
        <f t="shared" si="21"/>
        <v>0</v>
      </c>
      <c r="H188" s="149">
        <v>216.91</v>
      </c>
      <c r="I188" s="150">
        <f t="shared" si="22"/>
        <v>9544.0400000000009</v>
      </c>
      <c r="J188" s="149">
        <v>222.09</v>
      </c>
      <c r="K188" s="150">
        <f t="shared" si="23"/>
        <v>9771.9599999999991</v>
      </c>
      <c r="L188" s="150">
        <v>21</v>
      </c>
      <c r="M188" s="150">
        <f t="shared" si="24"/>
        <v>0</v>
      </c>
      <c r="N188" s="150">
        <v>0</v>
      </c>
      <c r="O188" s="150">
        <f t="shared" si="25"/>
        <v>0</v>
      </c>
      <c r="P188" s="150">
        <v>0</v>
      </c>
      <c r="Q188" s="150">
        <f t="shared" si="26"/>
        <v>0</v>
      </c>
      <c r="R188" s="127">
        <v>0.54</v>
      </c>
      <c r="S188" s="127">
        <f t="shared" si="27"/>
        <v>23.76</v>
      </c>
      <c r="T188" s="127"/>
      <c r="U188" s="127" t="s">
        <v>97</v>
      </c>
      <c r="V188" s="118"/>
      <c r="W188" s="118"/>
    </row>
    <row r="189" spans="1:23" x14ac:dyDescent="0.2">
      <c r="A189" s="145">
        <v>117</v>
      </c>
      <c r="B189" s="146" t="s">
        <v>337</v>
      </c>
      <c r="C189" s="158" t="s">
        <v>338</v>
      </c>
      <c r="D189" s="147" t="s">
        <v>149</v>
      </c>
      <c r="E189" s="148">
        <v>1117.5</v>
      </c>
      <c r="F189" s="149"/>
      <c r="G189" s="150">
        <f t="shared" si="21"/>
        <v>0</v>
      </c>
      <c r="H189" s="149">
        <v>0.36</v>
      </c>
      <c r="I189" s="150">
        <f t="shared" si="22"/>
        <v>402.3</v>
      </c>
      <c r="J189" s="149">
        <v>20.14</v>
      </c>
      <c r="K189" s="150">
        <f t="shared" si="23"/>
        <v>22506.45</v>
      </c>
      <c r="L189" s="150">
        <v>21</v>
      </c>
      <c r="M189" s="150">
        <f t="shared" si="24"/>
        <v>0</v>
      </c>
      <c r="N189" s="150">
        <v>0</v>
      </c>
      <c r="O189" s="150">
        <f t="shared" si="25"/>
        <v>0</v>
      </c>
      <c r="P189" s="150">
        <v>0</v>
      </c>
      <c r="Q189" s="150">
        <f t="shared" si="26"/>
        <v>0</v>
      </c>
      <c r="R189" s="127">
        <v>4.2000000000000003E-2</v>
      </c>
      <c r="S189" s="127">
        <f t="shared" si="27"/>
        <v>46.94</v>
      </c>
      <c r="T189" s="127"/>
      <c r="U189" s="127" t="s">
        <v>97</v>
      </c>
      <c r="V189" s="118"/>
      <c r="W189" s="118"/>
    </row>
    <row r="190" spans="1:23" x14ac:dyDescent="0.2">
      <c r="A190" s="145">
        <v>118</v>
      </c>
      <c r="B190" s="146" t="s">
        <v>339</v>
      </c>
      <c r="C190" s="158" t="s">
        <v>340</v>
      </c>
      <c r="D190" s="147" t="s">
        <v>149</v>
      </c>
      <c r="E190" s="148">
        <v>1117.5</v>
      </c>
      <c r="F190" s="149"/>
      <c r="G190" s="150">
        <f t="shared" si="21"/>
        <v>0</v>
      </c>
      <c r="H190" s="149">
        <v>1.56</v>
      </c>
      <c r="I190" s="150">
        <f t="shared" si="22"/>
        <v>1743.3</v>
      </c>
      <c r="J190" s="149">
        <v>29.64</v>
      </c>
      <c r="K190" s="150">
        <f t="shared" si="23"/>
        <v>33122.699999999997</v>
      </c>
      <c r="L190" s="150">
        <v>21</v>
      </c>
      <c r="M190" s="150">
        <f t="shared" si="24"/>
        <v>0</v>
      </c>
      <c r="N190" s="150">
        <v>0</v>
      </c>
      <c r="O190" s="150">
        <f t="shared" si="25"/>
        <v>0</v>
      </c>
      <c r="P190" s="150">
        <v>0</v>
      </c>
      <c r="Q190" s="150">
        <f t="shared" si="26"/>
        <v>0</v>
      </c>
      <c r="R190" s="127">
        <v>6.2E-2</v>
      </c>
      <c r="S190" s="127">
        <f t="shared" si="27"/>
        <v>69.290000000000006</v>
      </c>
      <c r="T190" s="127"/>
      <c r="U190" s="127" t="s">
        <v>97</v>
      </c>
      <c r="V190" s="118"/>
      <c r="W190" s="118"/>
    </row>
    <row r="191" spans="1:23" x14ac:dyDescent="0.2">
      <c r="A191" s="145">
        <v>119</v>
      </c>
      <c r="B191" s="146" t="s">
        <v>160</v>
      </c>
      <c r="C191" s="158" t="s">
        <v>341</v>
      </c>
      <c r="D191" s="147" t="s">
        <v>171</v>
      </c>
      <c r="E191" s="148">
        <v>1</v>
      </c>
      <c r="F191" s="149"/>
      <c r="G191" s="150">
        <f t="shared" si="21"/>
        <v>0</v>
      </c>
      <c r="H191" s="149">
        <v>2500</v>
      </c>
      <c r="I191" s="150">
        <f t="shared" si="22"/>
        <v>2500</v>
      </c>
      <c r="J191" s="149">
        <v>0</v>
      </c>
      <c r="K191" s="150">
        <f t="shared" si="23"/>
        <v>0</v>
      </c>
      <c r="L191" s="150">
        <v>21</v>
      </c>
      <c r="M191" s="150">
        <f t="shared" si="24"/>
        <v>0</v>
      </c>
      <c r="N191" s="150">
        <v>0</v>
      </c>
      <c r="O191" s="150">
        <f t="shared" si="25"/>
        <v>0</v>
      </c>
      <c r="P191" s="150">
        <v>0</v>
      </c>
      <c r="Q191" s="150">
        <f t="shared" si="26"/>
        <v>0</v>
      </c>
      <c r="R191" s="127">
        <v>0</v>
      </c>
      <c r="S191" s="127">
        <f t="shared" si="27"/>
        <v>0</v>
      </c>
      <c r="T191" s="127"/>
      <c r="U191" s="127" t="s">
        <v>194</v>
      </c>
      <c r="V191" s="118"/>
      <c r="W191" s="118"/>
    </row>
    <row r="192" spans="1:23" x14ac:dyDescent="0.2">
      <c r="A192" s="145">
        <v>120</v>
      </c>
      <c r="B192" s="146" t="s">
        <v>139</v>
      </c>
      <c r="C192" s="158" t="s">
        <v>342</v>
      </c>
      <c r="D192" s="147" t="s">
        <v>171</v>
      </c>
      <c r="E192" s="148">
        <v>41</v>
      </c>
      <c r="F192" s="149"/>
      <c r="G192" s="150">
        <f t="shared" si="21"/>
        <v>0</v>
      </c>
      <c r="H192" s="149">
        <v>400</v>
      </c>
      <c r="I192" s="150">
        <f t="shared" si="22"/>
        <v>16400</v>
      </c>
      <c r="J192" s="149">
        <v>0</v>
      </c>
      <c r="K192" s="150">
        <f t="shared" si="23"/>
        <v>0</v>
      </c>
      <c r="L192" s="150">
        <v>21</v>
      </c>
      <c r="M192" s="150">
        <f t="shared" si="24"/>
        <v>0</v>
      </c>
      <c r="N192" s="150">
        <v>0</v>
      </c>
      <c r="O192" s="150">
        <f t="shared" si="25"/>
        <v>0</v>
      </c>
      <c r="P192" s="150">
        <v>0</v>
      </c>
      <c r="Q192" s="150">
        <f t="shared" si="26"/>
        <v>0</v>
      </c>
      <c r="R192" s="127">
        <v>0</v>
      </c>
      <c r="S192" s="127">
        <f t="shared" si="27"/>
        <v>0</v>
      </c>
      <c r="T192" s="127"/>
      <c r="U192" s="127" t="s">
        <v>194</v>
      </c>
      <c r="V192" s="118"/>
      <c r="W192" s="118"/>
    </row>
    <row r="193" spans="1:23" x14ac:dyDescent="0.2">
      <c r="A193" s="145">
        <v>121</v>
      </c>
      <c r="B193" s="146" t="s">
        <v>165</v>
      </c>
      <c r="C193" s="158" t="s">
        <v>343</v>
      </c>
      <c r="D193" s="147" t="s">
        <v>171</v>
      </c>
      <c r="E193" s="148">
        <v>2</v>
      </c>
      <c r="F193" s="149"/>
      <c r="G193" s="150">
        <f t="shared" si="21"/>
        <v>0</v>
      </c>
      <c r="H193" s="149">
        <v>420</v>
      </c>
      <c r="I193" s="150">
        <f t="shared" si="22"/>
        <v>840</v>
      </c>
      <c r="J193" s="149">
        <v>0</v>
      </c>
      <c r="K193" s="150">
        <f t="shared" si="23"/>
        <v>0</v>
      </c>
      <c r="L193" s="150">
        <v>21</v>
      </c>
      <c r="M193" s="150">
        <f t="shared" si="24"/>
        <v>0</v>
      </c>
      <c r="N193" s="150">
        <v>0</v>
      </c>
      <c r="O193" s="150">
        <f t="shared" si="25"/>
        <v>0</v>
      </c>
      <c r="P193" s="150">
        <v>0</v>
      </c>
      <c r="Q193" s="150">
        <f t="shared" si="26"/>
        <v>0</v>
      </c>
      <c r="R193" s="127">
        <v>0</v>
      </c>
      <c r="S193" s="127">
        <f t="shared" si="27"/>
        <v>0</v>
      </c>
      <c r="T193" s="127"/>
      <c r="U193" s="127" t="s">
        <v>194</v>
      </c>
      <c r="V193" s="118"/>
      <c r="W193" s="118"/>
    </row>
    <row r="194" spans="1:23" x14ac:dyDescent="0.2">
      <c r="A194" s="145">
        <v>122</v>
      </c>
      <c r="B194" s="146" t="s">
        <v>167</v>
      </c>
      <c r="C194" s="158" t="s">
        <v>344</v>
      </c>
      <c r="D194" s="147" t="s">
        <v>171</v>
      </c>
      <c r="E194" s="148">
        <v>1</v>
      </c>
      <c r="F194" s="149"/>
      <c r="G194" s="150">
        <f t="shared" si="21"/>
        <v>0</v>
      </c>
      <c r="H194" s="149">
        <v>460</v>
      </c>
      <c r="I194" s="150">
        <f t="shared" si="22"/>
        <v>460</v>
      </c>
      <c r="J194" s="149">
        <v>0</v>
      </c>
      <c r="K194" s="150">
        <f t="shared" si="23"/>
        <v>0</v>
      </c>
      <c r="L194" s="150">
        <v>21</v>
      </c>
      <c r="M194" s="150">
        <f t="shared" si="24"/>
        <v>0</v>
      </c>
      <c r="N194" s="150">
        <v>0</v>
      </c>
      <c r="O194" s="150">
        <f t="shared" si="25"/>
        <v>0</v>
      </c>
      <c r="P194" s="150">
        <v>0</v>
      </c>
      <c r="Q194" s="150">
        <f t="shared" si="26"/>
        <v>0</v>
      </c>
      <c r="R194" s="127">
        <v>0</v>
      </c>
      <c r="S194" s="127">
        <f t="shared" si="27"/>
        <v>0</v>
      </c>
      <c r="T194" s="127"/>
      <c r="U194" s="127" t="s">
        <v>194</v>
      </c>
      <c r="V194" s="118"/>
      <c r="W194" s="118"/>
    </row>
    <row r="195" spans="1:23" x14ac:dyDescent="0.2">
      <c r="A195" s="145">
        <v>123</v>
      </c>
      <c r="B195" s="146" t="s">
        <v>169</v>
      </c>
      <c r="C195" s="158" t="s">
        <v>345</v>
      </c>
      <c r="D195" s="147" t="s">
        <v>171</v>
      </c>
      <c r="E195" s="148">
        <v>1</v>
      </c>
      <c r="F195" s="149"/>
      <c r="G195" s="150">
        <f t="shared" si="21"/>
        <v>0</v>
      </c>
      <c r="H195" s="149">
        <v>560</v>
      </c>
      <c r="I195" s="150">
        <f t="shared" si="22"/>
        <v>560</v>
      </c>
      <c r="J195" s="149">
        <v>0</v>
      </c>
      <c r="K195" s="150">
        <f t="shared" si="23"/>
        <v>0</v>
      </c>
      <c r="L195" s="150">
        <v>21</v>
      </c>
      <c r="M195" s="150">
        <f t="shared" si="24"/>
        <v>0</v>
      </c>
      <c r="N195" s="150">
        <v>0</v>
      </c>
      <c r="O195" s="150">
        <f t="shared" si="25"/>
        <v>0</v>
      </c>
      <c r="P195" s="150">
        <v>0</v>
      </c>
      <c r="Q195" s="150">
        <f t="shared" si="26"/>
        <v>0</v>
      </c>
      <c r="R195" s="127">
        <v>0</v>
      </c>
      <c r="S195" s="127">
        <f t="shared" si="27"/>
        <v>0</v>
      </c>
      <c r="T195" s="127"/>
      <c r="U195" s="127" t="s">
        <v>194</v>
      </c>
      <c r="V195" s="118"/>
      <c r="W195" s="118"/>
    </row>
    <row r="196" spans="1:23" x14ac:dyDescent="0.2">
      <c r="A196" s="145">
        <v>124</v>
      </c>
      <c r="B196" s="146" t="s">
        <v>172</v>
      </c>
      <c r="C196" s="158" t="s">
        <v>346</v>
      </c>
      <c r="D196" s="147" t="s">
        <v>171</v>
      </c>
      <c r="E196" s="148">
        <v>1</v>
      </c>
      <c r="F196" s="149"/>
      <c r="G196" s="150">
        <f t="shared" si="21"/>
        <v>0</v>
      </c>
      <c r="H196" s="149">
        <v>710</v>
      </c>
      <c r="I196" s="150">
        <f t="shared" si="22"/>
        <v>710</v>
      </c>
      <c r="J196" s="149">
        <v>0</v>
      </c>
      <c r="K196" s="150">
        <f t="shared" si="23"/>
        <v>0</v>
      </c>
      <c r="L196" s="150">
        <v>21</v>
      </c>
      <c r="M196" s="150">
        <f t="shared" si="24"/>
        <v>0</v>
      </c>
      <c r="N196" s="150">
        <v>0</v>
      </c>
      <c r="O196" s="150">
        <f t="shared" si="25"/>
        <v>0</v>
      </c>
      <c r="P196" s="150">
        <v>0</v>
      </c>
      <c r="Q196" s="150">
        <f t="shared" si="26"/>
        <v>0</v>
      </c>
      <c r="R196" s="127">
        <v>0</v>
      </c>
      <c r="S196" s="127">
        <f t="shared" si="27"/>
        <v>0</v>
      </c>
      <c r="T196" s="127"/>
      <c r="U196" s="127" t="s">
        <v>194</v>
      </c>
      <c r="V196" s="118"/>
      <c r="W196" s="118"/>
    </row>
    <row r="197" spans="1:23" x14ac:dyDescent="0.2">
      <c r="A197" s="145">
        <v>125</v>
      </c>
      <c r="B197" s="146" t="s">
        <v>174</v>
      </c>
      <c r="C197" s="158" t="s">
        <v>347</v>
      </c>
      <c r="D197" s="147" t="s">
        <v>171</v>
      </c>
      <c r="E197" s="148">
        <v>48</v>
      </c>
      <c r="F197" s="149"/>
      <c r="G197" s="150">
        <f t="shared" si="21"/>
        <v>0</v>
      </c>
      <c r="H197" s="149">
        <v>384</v>
      </c>
      <c r="I197" s="150">
        <f t="shared" si="22"/>
        <v>18432</v>
      </c>
      <c r="J197" s="149">
        <v>0</v>
      </c>
      <c r="K197" s="150">
        <f t="shared" si="23"/>
        <v>0</v>
      </c>
      <c r="L197" s="150">
        <v>21</v>
      </c>
      <c r="M197" s="150">
        <f t="shared" si="24"/>
        <v>0</v>
      </c>
      <c r="N197" s="150">
        <v>0</v>
      </c>
      <c r="O197" s="150">
        <f t="shared" si="25"/>
        <v>0</v>
      </c>
      <c r="P197" s="150">
        <v>0</v>
      </c>
      <c r="Q197" s="150">
        <f t="shared" si="26"/>
        <v>0</v>
      </c>
      <c r="R197" s="127">
        <v>0</v>
      </c>
      <c r="S197" s="127">
        <f t="shared" si="27"/>
        <v>0</v>
      </c>
      <c r="T197" s="127"/>
      <c r="U197" s="127" t="s">
        <v>194</v>
      </c>
      <c r="V197" s="118"/>
      <c r="W197" s="118"/>
    </row>
    <row r="198" spans="1:23" x14ac:dyDescent="0.2">
      <c r="A198" s="145">
        <v>126</v>
      </c>
      <c r="B198" s="146" t="s">
        <v>176</v>
      </c>
      <c r="C198" s="158" t="s">
        <v>348</v>
      </c>
      <c r="D198" s="147" t="s">
        <v>171</v>
      </c>
      <c r="E198" s="148">
        <v>5</v>
      </c>
      <c r="F198" s="149"/>
      <c r="G198" s="150">
        <f t="shared" si="21"/>
        <v>0</v>
      </c>
      <c r="H198" s="149">
        <v>390</v>
      </c>
      <c r="I198" s="150">
        <f t="shared" si="22"/>
        <v>1950</v>
      </c>
      <c r="J198" s="149">
        <v>0</v>
      </c>
      <c r="K198" s="150">
        <f t="shared" si="23"/>
        <v>0</v>
      </c>
      <c r="L198" s="150">
        <v>21</v>
      </c>
      <c r="M198" s="150">
        <f t="shared" si="24"/>
        <v>0</v>
      </c>
      <c r="N198" s="150">
        <v>0</v>
      </c>
      <c r="O198" s="150">
        <f t="shared" si="25"/>
        <v>0</v>
      </c>
      <c r="P198" s="150">
        <v>0</v>
      </c>
      <c r="Q198" s="150">
        <f t="shared" si="26"/>
        <v>0</v>
      </c>
      <c r="R198" s="127">
        <v>0</v>
      </c>
      <c r="S198" s="127">
        <f t="shared" si="27"/>
        <v>0</v>
      </c>
      <c r="T198" s="127"/>
      <c r="U198" s="127" t="s">
        <v>194</v>
      </c>
      <c r="V198" s="118"/>
      <c r="W198" s="118"/>
    </row>
    <row r="199" spans="1:23" x14ac:dyDescent="0.2">
      <c r="A199" s="145">
        <v>127</v>
      </c>
      <c r="B199" s="146" t="s">
        <v>178</v>
      </c>
      <c r="C199" s="158" t="s">
        <v>349</v>
      </c>
      <c r="D199" s="147" t="s">
        <v>171</v>
      </c>
      <c r="E199" s="148">
        <v>9</v>
      </c>
      <c r="F199" s="149"/>
      <c r="G199" s="150">
        <f t="shared" si="21"/>
        <v>0</v>
      </c>
      <c r="H199" s="149">
        <v>420</v>
      </c>
      <c r="I199" s="150">
        <f t="shared" si="22"/>
        <v>3780</v>
      </c>
      <c r="J199" s="149">
        <v>0</v>
      </c>
      <c r="K199" s="150">
        <f t="shared" si="23"/>
        <v>0</v>
      </c>
      <c r="L199" s="150">
        <v>21</v>
      </c>
      <c r="M199" s="150">
        <f t="shared" si="24"/>
        <v>0</v>
      </c>
      <c r="N199" s="150">
        <v>0</v>
      </c>
      <c r="O199" s="150">
        <f t="shared" si="25"/>
        <v>0</v>
      </c>
      <c r="P199" s="150">
        <v>0</v>
      </c>
      <c r="Q199" s="150">
        <f t="shared" si="26"/>
        <v>0</v>
      </c>
      <c r="R199" s="127">
        <v>0</v>
      </c>
      <c r="S199" s="127">
        <f t="shared" si="27"/>
        <v>0</v>
      </c>
      <c r="T199" s="127"/>
      <c r="U199" s="127" t="s">
        <v>194</v>
      </c>
      <c r="V199" s="118"/>
      <c r="W199" s="118"/>
    </row>
    <row r="200" spans="1:23" x14ac:dyDescent="0.2">
      <c r="A200" s="145">
        <v>128</v>
      </c>
      <c r="B200" s="146" t="s">
        <v>180</v>
      </c>
      <c r="C200" s="158" t="s">
        <v>350</v>
      </c>
      <c r="D200" s="147" t="s">
        <v>171</v>
      </c>
      <c r="E200" s="148">
        <v>5</v>
      </c>
      <c r="F200" s="149"/>
      <c r="G200" s="150">
        <f t="shared" si="21"/>
        <v>0</v>
      </c>
      <c r="H200" s="149">
        <v>430</v>
      </c>
      <c r="I200" s="150">
        <f t="shared" si="22"/>
        <v>2150</v>
      </c>
      <c r="J200" s="149">
        <v>0</v>
      </c>
      <c r="K200" s="150">
        <f t="shared" si="23"/>
        <v>0</v>
      </c>
      <c r="L200" s="150">
        <v>21</v>
      </c>
      <c r="M200" s="150">
        <f t="shared" si="24"/>
        <v>0</v>
      </c>
      <c r="N200" s="150">
        <v>0</v>
      </c>
      <c r="O200" s="150">
        <f t="shared" si="25"/>
        <v>0</v>
      </c>
      <c r="P200" s="150">
        <v>0</v>
      </c>
      <c r="Q200" s="150">
        <f t="shared" si="26"/>
        <v>0</v>
      </c>
      <c r="R200" s="127">
        <v>0</v>
      </c>
      <c r="S200" s="127">
        <f t="shared" si="27"/>
        <v>0</v>
      </c>
      <c r="T200" s="127"/>
      <c r="U200" s="127" t="s">
        <v>194</v>
      </c>
      <c r="V200" s="118"/>
      <c r="W200" s="118"/>
    </row>
    <row r="201" spans="1:23" x14ac:dyDescent="0.2">
      <c r="A201" s="145">
        <v>129</v>
      </c>
      <c r="B201" s="146" t="s">
        <v>182</v>
      </c>
      <c r="C201" s="158" t="s">
        <v>351</v>
      </c>
      <c r="D201" s="147" t="s">
        <v>171</v>
      </c>
      <c r="E201" s="148">
        <v>7</v>
      </c>
      <c r="F201" s="149"/>
      <c r="G201" s="150">
        <f t="shared" si="21"/>
        <v>0</v>
      </c>
      <c r="H201" s="149">
        <v>460</v>
      </c>
      <c r="I201" s="150">
        <f t="shared" si="22"/>
        <v>3220</v>
      </c>
      <c r="J201" s="149">
        <v>0</v>
      </c>
      <c r="K201" s="150">
        <f t="shared" si="23"/>
        <v>0</v>
      </c>
      <c r="L201" s="150">
        <v>21</v>
      </c>
      <c r="M201" s="150">
        <f t="shared" si="24"/>
        <v>0</v>
      </c>
      <c r="N201" s="150">
        <v>0</v>
      </c>
      <c r="O201" s="150">
        <f t="shared" si="25"/>
        <v>0</v>
      </c>
      <c r="P201" s="150">
        <v>0</v>
      </c>
      <c r="Q201" s="150">
        <f t="shared" si="26"/>
        <v>0</v>
      </c>
      <c r="R201" s="127">
        <v>0</v>
      </c>
      <c r="S201" s="127">
        <f t="shared" si="27"/>
        <v>0</v>
      </c>
      <c r="T201" s="127"/>
      <c r="U201" s="127" t="s">
        <v>194</v>
      </c>
      <c r="V201" s="118"/>
      <c r="W201" s="118"/>
    </row>
    <row r="202" spans="1:23" x14ac:dyDescent="0.2">
      <c r="A202" s="145">
        <v>130</v>
      </c>
      <c r="B202" s="146" t="s">
        <v>184</v>
      </c>
      <c r="C202" s="158" t="s">
        <v>352</v>
      </c>
      <c r="D202" s="147" t="s">
        <v>171</v>
      </c>
      <c r="E202" s="148">
        <v>5</v>
      </c>
      <c r="F202" s="149"/>
      <c r="G202" s="150">
        <f t="shared" si="21"/>
        <v>0</v>
      </c>
      <c r="H202" s="149">
        <v>480</v>
      </c>
      <c r="I202" s="150">
        <f t="shared" si="22"/>
        <v>2400</v>
      </c>
      <c r="J202" s="149">
        <v>0</v>
      </c>
      <c r="K202" s="150">
        <f t="shared" si="23"/>
        <v>0</v>
      </c>
      <c r="L202" s="150">
        <v>21</v>
      </c>
      <c r="M202" s="150">
        <f t="shared" si="24"/>
        <v>0</v>
      </c>
      <c r="N202" s="150">
        <v>0</v>
      </c>
      <c r="O202" s="150">
        <f t="shared" si="25"/>
        <v>0</v>
      </c>
      <c r="P202" s="150">
        <v>0</v>
      </c>
      <c r="Q202" s="150">
        <f t="shared" si="26"/>
        <v>0</v>
      </c>
      <c r="R202" s="127">
        <v>0</v>
      </c>
      <c r="S202" s="127">
        <f t="shared" si="27"/>
        <v>0</v>
      </c>
      <c r="T202" s="127"/>
      <c r="U202" s="127" t="s">
        <v>194</v>
      </c>
      <c r="V202" s="118"/>
      <c r="W202" s="118"/>
    </row>
    <row r="203" spans="1:23" x14ac:dyDescent="0.2">
      <c r="A203" s="145">
        <v>131</v>
      </c>
      <c r="B203" s="146" t="s">
        <v>185</v>
      </c>
      <c r="C203" s="158" t="s">
        <v>353</v>
      </c>
      <c r="D203" s="147" t="s">
        <v>171</v>
      </c>
      <c r="E203" s="148">
        <v>2</v>
      </c>
      <c r="F203" s="149"/>
      <c r="G203" s="150">
        <f t="shared" si="21"/>
        <v>0</v>
      </c>
      <c r="H203" s="149">
        <v>530</v>
      </c>
      <c r="I203" s="150">
        <f t="shared" si="22"/>
        <v>1060</v>
      </c>
      <c r="J203" s="149">
        <v>0</v>
      </c>
      <c r="K203" s="150">
        <f t="shared" si="23"/>
        <v>0</v>
      </c>
      <c r="L203" s="150">
        <v>21</v>
      </c>
      <c r="M203" s="150">
        <f t="shared" si="24"/>
        <v>0</v>
      </c>
      <c r="N203" s="150">
        <v>0</v>
      </c>
      <c r="O203" s="150">
        <f t="shared" si="25"/>
        <v>0</v>
      </c>
      <c r="P203" s="150">
        <v>0</v>
      </c>
      <c r="Q203" s="150">
        <f t="shared" si="26"/>
        <v>0</v>
      </c>
      <c r="R203" s="127">
        <v>0</v>
      </c>
      <c r="S203" s="127">
        <f t="shared" si="27"/>
        <v>0</v>
      </c>
      <c r="T203" s="127"/>
      <c r="U203" s="127" t="s">
        <v>194</v>
      </c>
      <c r="V203" s="118"/>
      <c r="W203" s="118"/>
    </row>
    <row r="204" spans="1:23" x14ac:dyDescent="0.2">
      <c r="A204" s="145">
        <v>132</v>
      </c>
      <c r="B204" s="146" t="s">
        <v>205</v>
      </c>
      <c r="C204" s="158" t="s">
        <v>354</v>
      </c>
      <c r="D204" s="147" t="s">
        <v>171</v>
      </c>
      <c r="E204" s="148">
        <v>3</v>
      </c>
      <c r="F204" s="149"/>
      <c r="G204" s="150">
        <f t="shared" si="21"/>
        <v>0</v>
      </c>
      <c r="H204" s="149">
        <v>550</v>
      </c>
      <c r="I204" s="150">
        <f t="shared" si="22"/>
        <v>1650</v>
      </c>
      <c r="J204" s="149">
        <v>0</v>
      </c>
      <c r="K204" s="150">
        <f t="shared" si="23"/>
        <v>0</v>
      </c>
      <c r="L204" s="150">
        <v>21</v>
      </c>
      <c r="M204" s="150">
        <f t="shared" si="24"/>
        <v>0</v>
      </c>
      <c r="N204" s="150">
        <v>0</v>
      </c>
      <c r="O204" s="150">
        <f t="shared" si="25"/>
        <v>0</v>
      </c>
      <c r="P204" s="150">
        <v>0</v>
      </c>
      <c r="Q204" s="150">
        <f t="shared" si="26"/>
        <v>0</v>
      </c>
      <c r="R204" s="127">
        <v>0</v>
      </c>
      <c r="S204" s="127">
        <f t="shared" si="27"/>
        <v>0</v>
      </c>
      <c r="T204" s="127"/>
      <c r="U204" s="127" t="s">
        <v>194</v>
      </c>
      <c r="V204" s="118"/>
      <c r="W204" s="118"/>
    </row>
    <row r="205" spans="1:23" x14ac:dyDescent="0.2">
      <c r="A205" s="145">
        <v>133</v>
      </c>
      <c r="B205" s="146" t="s">
        <v>207</v>
      </c>
      <c r="C205" s="158" t="s">
        <v>355</v>
      </c>
      <c r="D205" s="147" t="s">
        <v>171</v>
      </c>
      <c r="E205" s="148">
        <v>3</v>
      </c>
      <c r="F205" s="149"/>
      <c r="G205" s="150">
        <f t="shared" si="21"/>
        <v>0</v>
      </c>
      <c r="H205" s="149">
        <v>620</v>
      </c>
      <c r="I205" s="150">
        <f t="shared" si="22"/>
        <v>1860</v>
      </c>
      <c r="J205" s="149">
        <v>0</v>
      </c>
      <c r="K205" s="150">
        <f t="shared" si="23"/>
        <v>0</v>
      </c>
      <c r="L205" s="150">
        <v>21</v>
      </c>
      <c r="M205" s="150">
        <f t="shared" si="24"/>
        <v>0</v>
      </c>
      <c r="N205" s="150">
        <v>0</v>
      </c>
      <c r="O205" s="150">
        <f t="shared" si="25"/>
        <v>0</v>
      </c>
      <c r="P205" s="150">
        <v>0</v>
      </c>
      <c r="Q205" s="150">
        <f t="shared" si="26"/>
        <v>0</v>
      </c>
      <c r="R205" s="127">
        <v>0</v>
      </c>
      <c r="S205" s="127">
        <f t="shared" si="27"/>
        <v>0</v>
      </c>
      <c r="T205" s="127"/>
      <c r="U205" s="127" t="s">
        <v>163</v>
      </c>
      <c r="V205" s="118"/>
      <c r="W205" s="118"/>
    </row>
    <row r="206" spans="1:23" x14ac:dyDescent="0.2">
      <c r="A206" s="145">
        <v>134</v>
      </c>
      <c r="B206" s="146" t="s">
        <v>209</v>
      </c>
      <c r="C206" s="158" t="s">
        <v>356</v>
      </c>
      <c r="D206" s="147" t="s">
        <v>171</v>
      </c>
      <c r="E206" s="148">
        <v>3</v>
      </c>
      <c r="F206" s="149"/>
      <c r="G206" s="150">
        <f t="shared" si="21"/>
        <v>0</v>
      </c>
      <c r="H206" s="149">
        <v>790</v>
      </c>
      <c r="I206" s="150">
        <f t="shared" si="22"/>
        <v>2370</v>
      </c>
      <c r="J206" s="149">
        <v>0</v>
      </c>
      <c r="K206" s="150">
        <f t="shared" si="23"/>
        <v>0</v>
      </c>
      <c r="L206" s="150">
        <v>21</v>
      </c>
      <c r="M206" s="150">
        <f t="shared" si="24"/>
        <v>0</v>
      </c>
      <c r="N206" s="150">
        <v>0</v>
      </c>
      <c r="O206" s="150">
        <f t="shared" si="25"/>
        <v>0</v>
      </c>
      <c r="P206" s="150">
        <v>0</v>
      </c>
      <c r="Q206" s="150">
        <f t="shared" si="26"/>
        <v>0</v>
      </c>
      <c r="R206" s="127">
        <v>0</v>
      </c>
      <c r="S206" s="127">
        <f t="shared" si="27"/>
        <v>0</v>
      </c>
      <c r="T206" s="127"/>
      <c r="U206" s="127" t="s">
        <v>163</v>
      </c>
      <c r="V206" s="118"/>
      <c r="W206" s="118"/>
    </row>
    <row r="207" spans="1:23" x14ac:dyDescent="0.2">
      <c r="A207" s="145">
        <v>135</v>
      </c>
      <c r="B207" s="146" t="s">
        <v>285</v>
      </c>
      <c r="C207" s="158" t="s">
        <v>357</v>
      </c>
      <c r="D207" s="147" t="s">
        <v>171</v>
      </c>
      <c r="E207" s="148">
        <v>1</v>
      </c>
      <c r="F207" s="149"/>
      <c r="G207" s="150">
        <f t="shared" si="21"/>
        <v>0</v>
      </c>
      <c r="H207" s="149">
        <v>810</v>
      </c>
      <c r="I207" s="150">
        <f t="shared" si="22"/>
        <v>810</v>
      </c>
      <c r="J207" s="149">
        <v>0</v>
      </c>
      <c r="K207" s="150">
        <f t="shared" si="23"/>
        <v>0</v>
      </c>
      <c r="L207" s="150">
        <v>21</v>
      </c>
      <c r="M207" s="150">
        <f t="shared" si="24"/>
        <v>0</v>
      </c>
      <c r="N207" s="150">
        <v>0</v>
      </c>
      <c r="O207" s="150">
        <f t="shared" si="25"/>
        <v>0</v>
      </c>
      <c r="P207" s="150">
        <v>0</v>
      </c>
      <c r="Q207" s="150">
        <f t="shared" si="26"/>
        <v>0</v>
      </c>
      <c r="R207" s="127">
        <v>0</v>
      </c>
      <c r="S207" s="127">
        <f t="shared" si="27"/>
        <v>0</v>
      </c>
      <c r="T207" s="127"/>
      <c r="U207" s="127" t="s">
        <v>194</v>
      </c>
      <c r="V207" s="118"/>
      <c r="W207" s="118"/>
    </row>
    <row r="208" spans="1:23" x14ac:dyDescent="0.2">
      <c r="A208" s="145">
        <v>136</v>
      </c>
      <c r="B208" s="146" t="s">
        <v>287</v>
      </c>
      <c r="C208" s="158" t="s">
        <v>358</v>
      </c>
      <c r="D208" s="147" t="s">
        <v>171</v>
      </c>
      <c r="E208" s="148">
        <v>35</v>
      </c>
      <c r="F208" s="149"/>
      <c r="G208" s="150">
        <f t="shared" si="21"/>
        <v>0</v>
      </c>
      <c r="H208" s="149">
        <v>680</v>
      </c>
      <c r="I208" s="150">
        <f t="shared" si="22"/>
        <v>23800</v>
      </c>
      <c r="J208" s="149">
        <v>0</v>
      </c>
      <c r="K208" s="150">
        <f t="shared" si="23"/>
        <v>0</v>
      </c>
      <c r="L208" s="150">
        <v>21</v>
      </c>
      <c r="M208" s="150">
        <f t="shared" si="24"/>
        <v>0</v>
      </c>
      <c r="N208" s="150">
        <v>0</v>
      </c>
      <c r="O208" s="150">
        <f t="shared" si="25"/>
        <v>0</v>
      </c>
      <c r="P208" s="150">
        <v>0</v>
      </c>
      <c r="Q208" s="150">
        <f t="shared" si="26"/>
        <v>0</v>
      </c>
      <c r="R208" s="127">
        <v>0</v>
      </c>
      <c r="S208" s="127">
        <f t="shared" si="27"/>
        <v>0</v>
      </c>
      <c r="T208" s="127"/>
      <c r="U208" s="127" t="s">
        <v>194</v>
      </c>
      <c r="V208" s="118"/>
      <c r="W208" s="118"/>
    </row>
    <row r="209" spans="1:23" x14ac:dyDescent="0.2">
      <c r="A209" s="145">
        <v>137</v>
      </c>
      <c r="B209" s="146" t="s">
        <v>288</v>
      </c>
      <c r="C209" s="158" t="s">
        <v>359</v>
      </c>
      <c r="D209" s="147" t="s">
        <v>171</v>
      </c>
      <c r="E209" s="148">
        <v>5</v>
      </c>
      <c r="F209" s="149"/>
      <c r="G209" s="150">
        <f t="shared" si="21"/>
        <v>0</v>
      </c>
      <c r="H209" s="149">
        <v>750</v>
      </c>
      <c r="I209" s="150">
        <f t="shared" si="22"/>
        <v>3750</v>
      </c>
      <c r="J209" s="149">
        <v>0</v>
      </c>
      <c r="K209" s="150">
        <f t="shared" si="23"/>
        <v>0</v>
      </c>
      <c r="L209" s="150">
        <v>21</v>
      </c>
      <c r="M209" s="150">
        <f t="shared" si="24"/>
        <v>0</v>
      </c>
      <c r="N209" s="150">
        <v>0</v>
      </c>
      <c r="O209" s="150">
        <f t="shared" si="25"/>
        <v>0</v>
      </c>
      <c r="P209" s="150">
        <v>0</v>
      </c>
      <c r="Q209" s="150">
        <f t="shared" si="26"/>
        <v>0</v>
      </c>
      <c r="R209" s="127">
        <v>0</v>
      </c>
      <c r="S209" s="127">
        <f t="shared" si="27"/>
        <v>0</v>
      </c>
      <c r="T209" s="127"/>
      <c r="U209" s="127" t="s">
        <v>194</v>
      </c>
      <c r="V209" s="118"/>
      <c r="W209" s="118"/>
    </row>
    <row r="210" spans="1:23" x14ac:dyDescent="0.2">
      <c r="A210" s="145">
        <v>138</v>
      </c>
      <c r="B210" s="146" t="s">
        <v>290</v>
      </c>
      <c r="C210" s="158" t="s">
        <v>360</v>
      </c>
      <c r="D210" s="147" t="s">
        <v>171</v>
      </c>
      <c r="E210" s="148">
        <v>3</v>
      </c>
      <c r="F210" s="149"/>
      <c r="G210" s="150">
        <f t="shared" si="21"/>
        <v>0</v>
      </c>
      <c r="H210" s="149">
        <v>750</v>
      </c>
      <c r="I210" s="150">
        <f t="shared" si="22"/>
        <v>2250</v>
      </c>
      <c r="J210" s="149">
        <v>0</v>
      </c>
      <c r="K210" s="150">
        <f t="shared" si="23"/>
        <v>0</v>
      </c>
      <c r="L210" s="150">
        <v>21</v>
      </c>
      <c r="M210" s="150">
        <f t="shared" si="24"/>
        <v>0</v>
      </c>
      <c r="N210" s="150">
        <v>0</v>
      </c>
      <c r="O210" s="150">
        <f t="shared" si="25"/>
        <v>0</v>
      </c>
      <c r="P210" s="150">
        <v>0</v>
      </c>
      <c r="Q210" s="150">
        <f t="shared" si="26"/>
        <v>0</v>
      </c>
      <c r="R210" s="127">
        <v>0</v>
      </c>
      <c r="S210" s="127">
        <f t="shared" si="27"/>
        <v>0</v>
      </c>
      <c r="T210" s="127"/>
      <c r="U210" s="127" t="s">
        <v>194</v>
      </c>
      <c r="V210" s="118"/>
      <c r="W210" s="118"/>
    </row>
    <row r="211" spans="1:23" x14ac:dyDescent="0.2">
      <c r="A211" s="145">
        <v>139</v>
      </c>
      <c r="B211" s="146" t="s">
        <v>292</v>
      </c>
      <c r="C211" s="158" t="s">
        <v>361</v>
      </c>
      <c r="D211" s="147" t="s">
        <v>162</v>
      </c>
      <c r="E211" s="148">
        <v>1</v>
      </c>
      <c r="F211" s="149"/>
      <c r="G211" s="150">
        <f t="shared" si="21"/>
        <v>0</v>
      </c>
      <c r="H211" s="149">
        <v>3500</v>
      </c>
      <c r="I211" s="150">
        <f t="shared" si="22"/>
        <v>3500</v>
      </c>
      <c r="J211" s="149">
        <v>0</v>
      </c>
      <c r="K211" s="150">
        <f t="shared" si="23"/>
        <v>0</v>
      </c>
      <c r="L211" s="150">
        <v>21</v>
      </c>
      <c r="M211" s="150">
        <f t="shared" si="24"/>
        <v>0</v>
      </c>
      <c r="N211" s="150">
        <v>0</v>
      </c>
      <c r="O211" s="150">
        <f t="shared" si="25"/>
        <v>0</v>
      </c>
      <c r="P211" s="150">
        <v>0</v>
      </c>
      <c r="Q211" s="150">
        <f t="shared" si="26"/>
        <v>0</v>
      </c>
      <c r="R211" s="127">
        <v>0</v>
      </c>
      <c r="S211" s="127">
        <f t="shared" si="27"/>
        <v>0</v>
      </c>
      <c r="T211" s="127"/>
      <c r="U211" s="127" t="s">
        <v>163</v>
      </c>
      <c r="V211" s="118"/>
      <c r="W211" s="118"/>
    </row>
    <row r="212" spans="1:23" x14ac:dyDescent="0.2">
      <c r="A212" s="145">
        <v>140</v>
      </c>
      <c r="B212" s="146" t="s">
        <v>294</v>
      </c>
      <c r="C212" s="158" t="s">
        <v>362</v>
      </c>
      <c r="D212" s="147" t="s">
        <v>171</v>
      </c>
      <c r="E212" s="148">
        <v>4</v>
      </c>
      <c r="F212" s="149"/>
      <c r="G212" s="150">
        <f t="shared" si="21"/>
        <v>0</v>
      </c>
      <c r="H212" s="149">
        <v>0</v>
      </c>
      <c r="I212" s="150">
        <f t="shared" si="22"/>
        <v>0</v>
      </c>
      <c r="J212" s="149">
        <v>500</v>
      </c>
      <c r="K212" s="150">
        <f t="shared" si="23"/>
        <v>2000</v>
      </c>
      <c r="L212" s="150">
        <v>21</v>
      </c>
      <c r="M212" s="150">
        <f t="shared" si="24"/>
        <v>0</v>
      </c>
      <c r="N212" s="150">
        <v>0</v>
      </c>
      <c r="O212" s="150">
        <f t="shared" si="25"/>
        <v>0</v>
      </c>
      <c r="P212" s="150">
        <v>0</v>
      </c>
      <c r="Q212" s="150">
        <f t="shared" si="26"/>
        <v>0</v>
      </c>
      <c r="R212" s="127">
        <v>0</v>
      </c>
      <c r="S212" s="127">
        <f t="shared" si="27"/>
        <v>0</v>
      </c>
      <c r="T212" s="127"/>
      <c r="U212" s="127" t="s">
        <v>97</v>
      </c>
      <c r="V212" s="118"/>
      <c r="W212" s="118"/>
    </row>
    <row r="213" spans="1:23" x14ac:dyDescent="0.2">
      <c r="A213" s="145">
        <v>141</v>
      </c>
      <c r="B213" s="146" t="s">
        <v>296</v>
      </c>
      <c r="C213" s="158" t="s">
        <v>363</v>
      </c>
      <c r="D213" s="147" t="s">
        <v>171</v>
      </c>
      <c r="E213" s="148">
        <v>18</v>
      </c>
      <c r="F213" s="149"/>
      <c r="G213" s="150">
        <f t="shared" si="21"/>
        <v>0</v>
      </c>
      <c r="H213" s="149">
        <v>680</v>
      </c>
      <c r="I213" s="150">
        <f t="shared" si="22"/>
        <v>12240</v>
      </c>
      <c r="J213" s="149">
        <v>0</v>
      </c>
      <c r="K213" s="150">
        <f t="shared" si="23"/>
        <v>0</v>
      </c>
      <c r="L213" s="150">
        <v>21</v>
      </c>
      <c r="M213" s="150">
        <f t="shared" si="24"/>
        <v>0</v>
      </c>
      <c r="N213" s="150">
        <v>0</v>
      </c>
      <c r="O213" s="150">
        <f t="shared" si="25"/>
        <v>0</v>
      </c>
      <c r="P213" s="150">
        <v>0</v>
      </c>
      <c r="Q213" s="150">
        <f t="shared" si="26"/>
        <v>0</v>
      </c>
      <c r="R213" s="127">
        <v>0</v>
      </c>
      <c r="S213" s="127">
        <f t="shared" si="27"/>
        <v>0</v>
      </c>
      <c r="T213" s="127"/>
      <c r="U213" s="127" t="s">
        <v>194</v>
      </c>
      <c r="V213" s="118"/>
      <c r="W213" s="118"/>
    </row>
    <row r="214" spans="1:23" x14ac:dyDescent="0.2">
      <c r="A214" s="145">
        <v>142</v>
      </c>
      <c r="B214" s="146" t="s">
        <v>298</v>
      </c>
      <c r="C214" s="158" t="s">
        <v>364</v>
      </c>
      <c r="D214" s="147" t="s">
        <v>162</v>
      </c>
      <c r="E214" s="148">
        <v>2</v>
      </c>
      <c r="F214" s="149"/>
      <c r="G214" s="150">
        <f t="shared" si="21"/>
        <v>0</v>
      </c>
      <c r="H214" s="149">
        <v>4300</v>
      </c>
      <c r="I214" s="150">
        <f t="shared" si="22"/>
        <v>8600</v>
      </c>
      <c r="J214" s="149">
        <v>0</v>
      </c>
      <c r="K214" s="150">
        <f t="shared" si="23"/>
        <v>0</v>
      </c>
      <c r="L214" s="150">
        <v>21</v>
      </c>
      <c r="M214" s="150">
        <f t="shared" si="24"/>
        <v>0</v>
      </c>
      <c r="N214" s="150">
        <v>0</v>
      </c>
      <c r="O214" s="150">
        <f t="shared" si="25"/>
        <v>0</v>
      </c>
      <c r="P214" s="150">
        <v>0</v>
      </c>
      <c r="Q214" s="150">
        <f t="shared" si="26"/>
        <v>0</v>
      </c>
      <c r="R214" s="127">
        <v>0</v>
      </c>
      <c r="S214" s="127">
        <f t="shared" si="27"/>
        <v>0</v>
      </c>
      <c r="T214" s="127"/>
      <c r="U214" s="127" t="s">
        <v>194</v>
      </c>
      <c r="V214" s="118"/>
      <c r="W214" s="118"/>
    </row>
    <row r="215" spans="1:23" ht="22.5" x14ac:dyDescent="0.2">
      <c r="A215" s="145">
        <v>143</v>
      </c>
      <c r="B215" s="146" t="s">
        <v>300</v>
      </c>
      <c r="C215" s="152" t="s">
        <v>365</v>
      </c>
      <c r="D215" s="147" t="s">
        <v>162</v>
      </c>
      <c r="E215" s="148">
        <v>1</v>
      </c>
      <c r="F215" s="149"/>
      <c r="G215" s="150">
        <f t="shared" si="21"/>
        <v>0</v>
      </c>
      <c r="H215" s="149">
        <v>126000</v>
      </c>
      <c r="I215" s="150">
        <f t="shared" si="22"/>
        <v>126000</v>
      </c>
      <c r="J215" s="149">
        <v>0</v>
      </c>
      <c r="K215" s="150">
        <f t="shared" si="23"/>
        <v>0</v>
      </c>
      <c r="L215" s="150">
        <v>21</v>
      </c>
      <c r="M215" s="150">
        <f t="shared" si="24"/>
        <v>0</v>
      </c>
      <c r="N215" s="150">
        <v>0</v>
      </c>
      <c r="O215" s="150">
        <f t="shared" si="25"/>
        <v>0</v>
      </c>
      <c r="P215" s="150">
        <v>0</v>
      </c>
      <c r="Q215" s="150">
        <f t="shared" si="26"/>
        <v>0</v>
      </c>
      <c r="R215" s="127">
        <v>0</v>
      </c>
      <c r="S215" s="127">
        <f t="shared" si="27"/>
        <v>0</v>
      </c>
      <c r="T215" s="127"/>
      <c r="U215" s="127" t="s">
        <v>194</v>
      </c>
      <c r="V215" s="118"/>
      <c r="W215" s="118"/>
    </row>
    <row r="216" spans="1:23" x14ac:dyDescent="0.2">
      <c r="A216" s="145">
        <v>144</v>
      </c>
      <c r="B216" s="146" t="s">
        <v>302</v>
      </c>
      <c r="C216" s="152" t="s">
        <v>366</v>
      </c>
      <c r="D216" s="147" t="s">
        <v>171</v>
      </c>
      <c r="E216" s="148">
        <v>14</v>
      </c>
      <c r="F216" s="149"/>
      <c r="G216" s="150">
        <f t="shared" si="21"/>
        <v>0</v>
      </c>
      <c r="H216" s="149">
        <v>0</v>
      </c>
      <c r="I216" s="150">
        <f t="shared" si="22"/>
        <v>0</v>
      </c>
      <c r="J216" s="149">
        <v>550</v>
      </c>
      <c r="K216" s="150">
        <f t="shared" si="23"/>
        <v>7700</v>
      </c>
      <c r="L216" s="150">
        <v>21</v>
      </c>
      <c r="M216" s="150">
        <f t="shared" si="24"/>
        <v>0</v>
      </c>
      <c r="N216" s="150">
        <v>0</v>
      </c>
      <c r="O216" s="150">
        <f t="shared" si="25"/>
        <v>0</v>
      </c>
      <c r="P216" s="150">
        <v>0</v>
      </c>
      <c r="Q216" s="150">
        <f t="shared" si="26"/>
        <v>0</v>
      </c>
      <c r="R216" s="127">
        <v>0</v>
      </c>
      <c r="S216" s="127">
        <f t="shared" si="27"/>
        <v>0</v>
      </c>
      <c r="T216" s="127"/>
      <c r="U216" s="127" t="s">
        <v>97</v>
      </c>
      <c r="V216" s="118"/>
      <c r="W216" s="118"/>
    </row>
    <row r="217" spans="1:23" x14ac:dyDescent="0.2">
      <c r="A217" s="145">
        <v>145</v>
      </c>
      <c r="B217" s="146" t="s">
        <v>304</v>
      </c>
      <c r="C217" s="158" t="s">
        <v>367</v>
      </c>
      <c r="D217" s="147" t="s">
        <v>171</v>
      </c>
      <c r="E217" s="148">
        <v>14</v>
      </c>
      <c r="F217" s="149"/>
      <c r="G217" s="150">
        <f t="shared" si="21"/>
        <v>0</v>
      </c>
      <c r="H217" s="149">
        <v>180</v>
      </c>
      <c r="I217" s="150">
        <f t="shared" si="22"/>
        <v>2520</v>
      </c>
      <c r="J217" s="149">
        <v>0</v>
      </c>
      <c r="K217" s="150">
        <f t="shared" si="23"/>
        <v>0</v>
      </c>
      <c r="L217" s="150">
        <v>21</v>
      </c>
      <c r="M217" s="150">
        <f t="shared" si="24"/>
        <v>0</v>
      </c>
      <c r="N217" s="150">
        <v>0</v>
      </c>
      <c r="O217" s="150">
        <f t="shared" si="25"/>
        <v>0</v>
      </c>
      <c r="P217" s="150">
        <v>0</v>
      </c>
      <c r="Q217" s="150">
        <f t="shared" si="26"/>
        <v>0</v>
      </c>
      <c r="R217" s="127">
        <v>0</v>
      </c>
      <c r="S217" s="127">
        <f t="shared" si="27"/>
        <v>0</v>
      </c>
      <c r="T217" s="127"/>
      <c r="U217" s="127" t="s">
        <v>194</v>
      </c>
      <c r="V217" s="118"/>
      <c r="W217" s="118"/>
    </row>
    <row r="218" spans="1:23" x14ac:dyDescent="0.2">
      <c r="A218" s="145">
        <v>146</v>
      </c>
      <c r="B218" s="146" t="s">
        <v>306</v>
      </c>
      <c r="C218" s="158" t="s">
        <v>368</v>
      </c>
      <c r="D218" s="147" t="s">
        <v>162</v>
      </c>
      <c r="E218" s="148">
        <v>4</v>
      </c>
      <c r="F218" s="149"/>
      <c r="G218" s="150">
        <f t="shared" si="21"/>
        <v>0</v>
      </c>
      <c r="H218" s="149">
        <v>1800</v>
      </c>
      <c r="I218" s="150">
        <f t="shared" si="22"/>
        <v>7200</v>
      </c>
      <c r="J218" s="149">
        <v>0</v>
      </c>
      <c r="K218" s="150">
        <f t="shared" si="23"/>
        <v>0</v>
      </c>
      <c r="L218" s="150">
        <v>21</v>
      </c>
      <c r="M218" s="150">
        <f t="shared" si="24"/>
        <v>0</v>
      </c>
      <c r="N218" s="150">
        <v>0</v>
      </c>
      <c r="O218" s="150">
        <f t="shared" si="25"/>
        <v>0</v>
      </c>
      <c r="P218" s="150">
        <v>0</v>
      </c>
      <c r="Q218" s="150">
        <f t="shared" si="26"/>
        <v>0</v>
      </c>
      <c r="R218" s="127">
        <v>0</v>
      </c>
      <c r="S218" s="127">
        <f t="shared" si="27"/>
        <v>0</v>
      </c>
      <c r="T218" s="127"/>
      <c r="U218" s="127" t="s">
        <v>163</v>
      </c>
      <c r="V218" s="118"/>
      <c r="W218" s="118"/>
    </row>
    <row r="219" spans="1:23" x14ac:dyDescent="0.2">
      <c r="A219" s="145">
        <v>147</v>
      </c>
      <c r="B219" s="146" t="s">
        <v>369</v>
      </c>
      <c r="C219" s="158" t="s">
        <v>370</v>
      </c>
      <c r="D219" s="147" t="s">
        <v>162</v>
      </c>
      <c r="E219" s="148">
        <v>2</v>
      </c>
      <c r="F219" s="149"/>
      <c r="G219" s="150">
        <f t="shared" si="21"/>
        <v>0</v>
      </c>
      <c r="H219" s="149">
        <v>2200</v>
      </c>
      <c r="I219" s="150">
        <f t="shared" si="22"/>
        <v>4400</v>
      </c>
      <c r="J219" s="149">
        <v>0</v>
      </c>
      <c r="K219" s="150">
        <f t="shared" si="23"/>
        <v>0</v>
      </c>
      <c r="L219" s="150">
        <v>21</v>
      </c>
      <c r="M219" s="150">
        <f t="shared" si="24"/>
        <v>0</v>
      </c>
      <c r="N219" s="150">
        <v>0</v>
      </c>
      <c r="O219" s="150">
        <f t="shared" si="25"/>
        <v>0</v>
      </c>
      <c r="P219" s="150">
        <v>0</v>
      </c>
      <c r="Q219" s="150">
        <f t="shared" si="26"/>
        <v>0</v>
      </c>
      <c r="R219" s="127">
        <v>0</v>
      </c>
      <c r="S219" s="127">
        <f t="shared" si="27"/>
        <v>0</v>
      </c>
      <c r="T219" s="127"/>
      <c r="U219" s="127" t="s">
        <v>163</v>
      </c>
      <c r="V219" s="118"/>
      <c r="W219" s="118"/>
    </row>
    <row r="220" spans="1:23" x14ac:dyDescent="0.2">
      <c r="A220" s="145">
        <v>148</v>
      </c>
      <c r="B220" s="146" t="s">
        <v>371</v>
      </c>
      <c r="C220" s="158" t="s">
        <v>372</v>
      </c>
      <c r="D220" s="147" t="s">
        <v>141</v>
      </c>
      <c r="E220" s="148">
        <v>16</v>
      </c>
      <c r="F220" s="149"/>
      <c r="G220" s="150">
        <f t="shared" si="21"/>
        <v>0</v>
      </c>
      <c r="H220" s="149">
        <v>0</v>
      </c>
      <c r="I220" s="150">
        <f t="shared" si="22"/>
        <v>0</v>
      </c>
      <c r="J220" s="149">
        <v>800</v>
      </c>
      <c r="K220" s="150">
        <f t="shared" si="23"/>
        <v>12800</v>
      </c>
      <c r="L220" s="150">
        <v>21</v>
      </c>
      <c r="M220" s="150">
        <f t="shared" si="24"/>
        <v>0</v>
      </c>
      <c r="N220" s="150">
        <v>0</v>
      </c>
      <c r="O220" s="150">
        <f t="shared" si="25"/>
        <v>0</v>
      </c>
      <c r="P220" s="150">
        <v>0</v>
      </c>
      <c r="Q220" s="150">
        <f t="shared" si="26"/>
        <v>0</v>
      </c>
      <c r="R220" s="127">
        <v>0</v>
      </c>
      <c r="S220" s="127">
        <f t="shared" si="27"/>
        <v>0</v>
      </c>
      <c r="T220" s="127"/>
      <c r="U220" s="127" t="s">
        <v>97</v>
      </c>
      <c r="V220" s="118"/>
      <c r="W220" s="118"/>
    </row>
    <row r="221" spans="1:23" ht="22.5" x14ac:dyDescent="0.2">
      <c r="A221" s="145">
        <v>149</v>
      </c>
      <c r="B221" s="146" t="s">
        <v>373</v>
      </c>
      <c r="C221" s="152" t="s">
        <v>374</v>
      </c>
      <c r="D221" s="147" t="s">
        <v>141</v>
      </c>
      <c r="E221" s="148">
        <v>16</v>
      </c>
      <c r="F221" s="149"/>
      <c r="G221" s="150">
        <f t="shared" si="21"/>
        <v>0</v>
      </c>
      <c r="H221" s="149">
        <v>0</v>
      </c>
      <c r="I221" s="150">
        <f t="shared" si="22"/>
        <v>0</v>
      </c>
      <c r="J221" s="149">
        <v>550</v>
      </c>
      <c r="K221" s="150">
        <f t="shared" si="23"/>
        <v>8800</v>
      </c>
      <c r="L221" s="150">
        <v>21</v>
      </c>
      <c r="M221" s="150">
        <f t="shared" si="24"/>
        <v>0</v>
      </c>
      <c r="N221" s="150">
        <v>0</v>
      </c>
      <c r="O221" s="150">
        <f t="shared" si="25"/>
        <v>0</v>
      </c>
      <c r="P221" s="150">
        <v>0</v>
      </c>
      <c r="Q221" s="150">
        <f t="shared" si="26"/>
        <v>0</v>
      </c>
      <c r="R221" s="127">
        <v>0</v>
      </c>
      <c r="S221" s="127">
        <f t="shared" si="27"/>
        <v>0</v>
      </c>
      <c r="T221" s="127"/>
      <c r="U221" s="127" t="s">
        <v>97</v>
      </c>
      <c r="V221" s="118"/>
      <c r="W221" s="118"/>
    </row>
    <row r="222" spans="1:23" x14ac:dyDescent="0.2">
      <c r="A222" s="145">
        <v>150</v>
      </c>
      <c r="B222" s="146" t="s">
        <v>375</v>
      </c>
      <c r="C222" s="152" t="s">
        <v>376</v>
      </c>
      <c r="D222" s="147" t="s">
        <v>171</v>
      </c>
      <c r="E222" s="148">
        <v>50</v>
      </c>
      <c r="F222" s="149"/>
      <c r="G222" s="150">
        <f t="shared" si="21"/>
        <v>0</v>
      </c>
      <c r="H222" s="149">
        <v>150</v>
      </c>
      <c r="I222" s="150">
        <f t="shared" si="22"/>
        <v>7500</v>
      </c>
      <c r="J222" s="149">
        <v>0</v>
      </c>
      <c r="K222" s="150">
        <f t="shared" si="23"/>
        <v>0</v>
      </c>
      <c r="L222" s="150">
        <v>21</v>
      </c>
      <c r="M222" s="150">
        <f t="shared" si="24"/>
        <v>0</v>
      </c>
      <c r="N222" s="150">
        <v>0</v>
      </c>
      <c r="O222" s="150">
        <f t="shared" si="25"/>
        <v>0</v>
      </c>
      <c r="P222" s="150">
        <v>0</v>
      </c>
      <c r="Q222" s="150">
        <f t="shared" si="26"/>
        <v>0</v>
      </c>
      <c r="R222" s="127">
        <v>0</v>
      </c>
      <c r="S222" s="127">
        <f t="shared" si="27"/>
        <v>0</v>
      </c>
      <c r="T222" s="127"/>
      <c r="U222" s="127" t="s">
        <v>163</v>
      </c>
      <c r="V222" s="118"/>
      <c r="W222" s="118"/>
    </row>
    <row r="223" spans="1:23" x14ac:dyDescent="0.2">
      <c r="A223" s="139">
        <v>151</v>
      </c>
      <c r="B223" s="140" t="s">
        <v>377</v>
      </c>
      <c r="C223" s="156" t="s">
        <v>378</v>
      </c>
      <c r="D223" s="141" t="s">
        <v>0</v>
      </c>
      <c r="E223" s="142">
        <v>7229.8625000000002</v>
      </c>
      <c r="F223" s="143"/>
      <c r="G223" s="144">
        <f t="shared" si="21"/>
        <v>0</v>
      </c>
      <c r="H223" s="143">
        <v>0</v>
      </c>
      <c r="I223" s="144">
        <f t="shared" si="22"/>
        <v>0</v>
      </c>
      <c r="J223" s="143">
        <v>1.2</v>
      </c>
      <c r="K223" s="144">
        <f t="shared" si="23"/>
        <v>8675.84</v>
      </c>
      <c r="L223" s="144">
        <v>21</v>
      </c>
      <c r="M223" s="144">
        <f t="shared" si="24"/>
        <v>0</v>
      </c>
      <c r="N223" s="144">
        <v>0</v>
      </c>
      <c r="O223" s="144">
        <f t="shared" si="25"/>
        <v>0</v>
      </c>
      <c r="P223" s="144">
        <v>0</v>
      </c>
      <c r="Q223" s="144">
        <f t="shared" si="26"/>
        <v>0</v>
      </c>
      <c r="R223" s="127">
        <v>0</v>
      </c>
      <c r="S223" s="127">
        <f t="shared" si="27"/>
        <v>0</v>
      </c>
      <c r="T223" s="127"/>
      <c r="U223" s="127" t="s">
        <v>190</v>
      </c>
      <c r="V223" s="118"/>
      <c r="W223" s="118"/>
    </row>
    <row r="224" spans="1:23" x14ac:dyDescent="0.2">
      <c r="A224" s="125"/>
      <c r="B224" s="126"/>
      <c r="C224" s="214" t="s">
        <v>379</v>
      </c>
      <c r="D224" s="215"/>
      <c r="E224" s="215"/>
      <c r="F224" s="215"/>
      <c r="G224" s="215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18"/>
      <c r="W224" s="118"/>
    </row>
    <row r="225" spans="1:23" x14ac:dyDescent="0.2">
      <c r="A225" s="121" t="s">
        <v>93</v>
      </c>
      <c r="B225" s="122" t="s">
        <v>68</v>
      </c>
      <c r="C225" s="159" t="s">
        <v>69</v>
      </c>
      <c r="D225" s="136"/>
      <c r="E225" s="137"/>
      <c r="F225" s="138"/>
      <c r="G225" s="138">
        <f>SUMIF(AD226:AD291,"&lt;&gt;NOR",G226:G291)</f>
        <v>0</v>
      </c>
      <c r="H225" s="138"/>
      <c r="I225" s="138">
        <f>SUM(I226:I291)</f>
        <v>2317813.62</v>
      </c>
      <c r="J225" s="138"/>
      <c r="K225" s="138">
        <f>SUM(K226:K291)</f>
        <v>168574.36000000002</v>
      </c>
      <c r="L225" s="138"/>
      <c r="M225" s="138">
        <f>SUM(M226:M291)</f>
        <v>0</v>
      </c>
      <c r="N225" s="138"/>
      <c r="O225" s="138">
        <f>SUM(O226:O291)</f>
        <v>0</v>
      </c>
      <c r="P225" s="138"/>
      <c r="Q225" s="138">
        <f>SUM(Q226:Q291)</f>
        <v>0</v>
      </c>
      <c r="R225" s="130"/>
      <c r="S225" s="130">
        <f>SUM(S226:S291)</f>
        <v>158.36999999999998</v>
      </c>
      <c r="T225" s="130"/>
      <c r="U225" s="130"/>
      <c r="W225" s="118"/>
    </row>
    <row r="226" spans="1:23" x14ac:dyDescent="0.2">
      <c r="A226" s="125"/>
      <c r="B226" s="126"/>
      <c r="C226" s="223" t="s">
        <v>380</v>
      </c>
      <c r="D226" s="224"/>
      <c r="E226" s="224"/>
      <c r="F226" s="224"/>
      <c r="G226" s="224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18"/>
      <c r="W226" s="118"/>
    </row>
    <row r="227" spans="1:23" x14ac:dyDescent="0.2">
      <c r="A227" s="145">
        <v>152</v>
      </c>
      <c r="B227" s="146" t="s">
        <v>381</v>
      </c>
      <c r="C227" s="158" t="s">
        <v>382</v>
      </c>
      <c r="D227" s="147" t="s">
        <v>159</v>
      </c>
      <c r="E227" s="148">
        <v>34</v>
      </c>
      <c r="F227" s="149"/>
      <c r="G227" s="150">
        <f t="shared" ref="G227:G290" si="28">ROUND(E227*F227,2)</f>
        <v>0</v>
      </c>
      <c r="H227" s="149">
        <v>0</v>
      </c>
      <c r="I227" s="150">
        <f t="shared" ref="I227:I290" si="29">ROUND(E227*H227,2)</f>
        <v>0</v>
      </c>
      <c r="J227" s="149">
        <v>726</v>
      </c>
      <c r="K227" s="150">
        <f t="shared" ref="K227:K290" si="30">ROUND(E227*J227,2)</f>
        <v>24684</v>
      </c>
      <c r="L227" s="150">
        <v>21</v>
      </c>
      <c r="M227" s="150">
        <f t="shared" ref="M227:M290" si="31">G227*(1+L227/100)</f>
        <v>0</v>
      </c>
      <c r="N227" s="150">
        <v>0</v>
      </c>
      <c r="O227" s="150">
        <f t="shared" ref="O227:O290" si="32">ROUND(E227*N227,2)</f>
        <v>0</v>
      </c>
      <c r="P227" s="150">
        <v>0</v>
      </c>
      <c r="Q227" s="150">
        <f t="shared" ref="Q227:Q290" si="33">ROUND(E227*P227,2)</f>
        <v>0</v>
      </c>
      <c r="R227" s="127">
        <v>0</v>
      </c>
      <c r="S227" s="127">
        <f t="shared" ref="S227:S258" si="34">ROUND(E227*R227,2)</f>
        <v>0</v>
      </c>
      <c r="T227" s="127"/>
      <c r="U227" s="127" t="s">
        <v>97</v>
      </c>
      <c r="V227" s="118"/>
      <c r="W227" s="118"/>
    </row>
    <row r="228" spans="1:23" x14ac:dyDescent="0.2">
      <c r="A228" s="145">
        <v>153</v>
      </c>
      <c r="B228" s="146" t="s">
        <v>383</v>
      </c>
      <c r="C228" s="158" t="s">
        <v>384</v>
      </c>
      <c r="D228" s="147" t="s">
        <v>385</v>
      </c>
      <c r="E228" s="148">
        <v>45</v>
      </c>
      <c r="F228" s="149"/>
      <c r="G228" s="150">
        <f t="shared" si="28"/>
        <v>0</v>
      </c>
      <c r="H228" s="149">
        <v>0</v>
      </c>
      <c r="I228" s="150">
        <f t="shared" si="29"/>
        <v>0</v>
      </c>
      <c r="J228" s="149">
        <v>992</v>
      </c>
      <c r="K228" s="150">
        <f t="shared" si="30"/>
        <v>44640</v>
      </c>
      <c r="L228" s="150">
        <v>21</v>
      </c>
      <c r="M228" s="150">
        <f t="shared" si="31"/>
        <v>0</v>
      </c>
      <c r="N228" s="150">
        <v>0</v>
      </c>
      <c r="O228" s="150">
        <f t="shared" si="32"/>
        <v>0</v>
      </c>
      <c r="P228" s="150">
        <v>0</v>
      </c>
      <c r="Q228" s="150">
        <f t="shared" si="33"/>
        <v>0</v>
      </c>
      <c r="R228" s="127">
        <v>1.9</v>
      </c>
      <c r="S228" s="127">
        <f t="shared" si="34"/>
        <v>85.5</v>
      </c>
      <c r="T228" s="127"/>
      <c r="U228" s="127" t="s">
        <v>97</v>
      </c>
      <c r="V228" s="118"/>
      <c r="W228" s="118"/>
    </row>
    <row r="229" spans="1:23" x14ac:dyDescent="0.2">
      <c r="A229" s="145">
        <v>154</v>
      </c>
      <c r="B229" s="146" t="s">
        <v>386</v>
      </c>
      <c r="C229" s="158" t="s">
        <v>387</v>
      </c>
      <c r="D229" s="147" t="s">
        <v>385</v>
      </c>
      <c r="E229" s="148">
        <v>45</v>
      </c>
      <c r="F229" s="149"/>
      <c r="G229" s="150">
        <f t="shared" si="28"/>
        <v>0</v>
      </c>
      <c r="H229" s="149">
        <v>373.27</v>
      </c>
      <c r="I229" s="150">
        <f t="shared" si="29"/>
        <v>16797.150000000001</v>
      </c>
      <c r="J229" s="149">
        <v>599.73</v>
      </c>
      <c r="K229" s="150">
        <f t="shared" si="30"/>
        <v>26987.85</v>
      </c>
      <c r="L229" s="150">
        <v>21</v>
      </c>
      <c r="M229" s="150">
        <f t="shared" si="31"/>
        <v>0</v>
      </c>
      <c r="N229" s="150">
        <v>0</v>
      </c>
      <c r="O229" s="150">
        <f t="shared" si="32"/>
        <v>0</v>
      </c>
      <c r="P229" s="150">
        <v>0</v>
      </c>
      <c r="Q229" s="150">
        <f t="shared" si="33"/>
        <v>0</v>
      </c>
      <c r="R229" s="127">
        <v>1.2529999999999999</v>
      </c>
      <c r="S229" s="127">
        <f t="shared" si="34"/>
        <v>56.39</v>
      </c>
      <c r="T229" s="127"/>
      <c r="U229" s="127" t="s">
        <v>97</v>
      </c>
      <c r="V229" s="118"/>
      <c r="W229" s="118"/>
    </row>
    <row r="230" spans="1:23" x14ac:dyDescent="0.2">
      <c r="A230" s="145">
        <v>155</v>
      </c>
      <c r="B230" s="146" t="s">
        <v>388</v>
      </c>
      <c r="C230" s="158" t="s">
        <v>389</v>
      </c>
      <c r="D230" s="147" t="s">
        <v>159</v>
      </c>
      <c r="E230" s="148">
        <v>67</v>
      </c>
      <c r="F230" s="149"/>
      <c r="G230" s="150">
        <f t="shared" si="28"/>
        <v>0</v>
      </c>
      <c r="H230" s="149">
        <v>27.41</v>
      </c>
      <c r="I230" s="150">
        <f t="shared" si="29"/>
        <v>1836.47</v>
      </c>
      <c r="J230" s="149">
        <v>117.59</v>
      </c>
      <c r="K230" s="150">
        <f t="shared" si="30"/>
        <v>7878.53</v>
      </c>
      <c r="L230" s="150">
        <v>21</v>
      </c>
      <c r="M230" s="150">
        <f t="shared" si="31"/>
        <v>0</v>
      </c>
      <c r="N230" s="150">
        <v>0</v>
      </c>
      <c r="O230" s="150">
        <f t="shared" si="32"/>
        <v>0</v>
      </c>
      <c r="P230" s="150">
        <v>0</v>
      </c>
      <c r="Q230" s="150">
        <f t="shared" si="33"/>
        <v>0</v>
      </c>
      <c r="R230" s="127">
        <v>0.246</v>
      </c>
      <c r="S230" s="127">
        <f t="shared" si="34"/>
        <v>16.48</v>
      </c>
      <c r="T230" s="127"/>
      <c r="U230" s="127" t="s">
        <v>97</v>
      </c>
      <c r="V230" s="118"/>
      <c r="W230" s="118"/>
    </row>
    <row r="231" spans="1:23" x14ac:dyDescent="0.2">
      <c r="A231" s="145">
        <v>156</v>
      </c>
      <c r="B231" s="146" t="s">
        <v>160</v>
      </c>
      <c r="C231" s="158" t="s">
        <v>390</v>
      </c>
      <c r="D231" s="147" t="s">
        <v>141</v>
      </c>
      <c r="E231" s="148">
        <v>32</v>
      </c>
      <c r="F231" s="149"/>
      <c r="G231" s="150">
        <f t="shared" si="28"/>
        <v>0</v>
      </c>
      <c r="H231" s="149">
        <v>0</v>
      </c>
      <c r="I231" s="150">
        <f t="shared" si="29"/>
        <v>0</v>
      </c>
      <c r="J231" s="149">
        <v>600</v>
      </c>
      <c r="K231" s="150">
        <f t="shared" si="30"/>
        <v>19200</v>
      </c>
      <c r="L231" s="150">
        <v>21</v>
      </c>
      <c r="M231" s="150">
        <f t="shared" si="31"/>
        <v>0</v>
      </c>
      <c r="N231" s="150">
        <v>0</v>
      </c>
      <c r="O231" s="150">
        <f t="shared" si="32"/>
        <v>0</v>
      </c>
      <c r="P231" s="150">
        <v>0</v>
      </c>
      <c r="Q231" s="150">
        <f t="shared" si="33"/>
        <v>0</v>
      </c>
      <c r="R231" s="127">
        <v>0</v>
      </c>
      <c r="S231" s="127">
        <f t="shared" si="34"/>
        <v>0</v>
      </c>
      <c r="T231" s="127"/>
      <c r="U231" s="127" t="s">
        <v>194</v>
      </c>
      <c r="V231" s="118"/>
      <c r="W231" s="118"/>
    </row>
    <row r="232" spans="1:23" x14ac:dyDescent="0.2">
      <c r="A232" s="145">
        <v>157</v>
      </c>
      <c r="B232" s="146" t="s">
        <v>139</v>
      </c>
      <c r="C232" s="158" t="s">
        <v>391</v>
      </c>
      <c r="D232" s="147" t="s">
        <v>171</v>
      </c>
      <c r="E232" s="148">
        <v>27</v>
      </c>
      <c r="F232" s="149"/>
      <c r="G232" s="150">
        <f t="shared" si="28"/>
        <v>0</v>
      </c>
      <c r="H232" s="149">
        <v>2800</v>
      </c>
      <c r="I232" s="150">
        <f t="shared" si="29"/>
        <v>75600</v>
      </c>
      <c r="J232" s="149">
        <v>0</v>
      </c>
      <c r="K232" s="150">
        <f t="shared" si="30"/>
        <v>0</v>
      </c>
      <c r="L232" s="150">
        <v>21</v>
      </c>
      <c r="M232" s="150">
        <f t="shared" si="31"/>
        <v>0</v>
      </c>
      <c r="N232" s="150">
        <v>0</v>
      </c>
      <c r="O232" s="150">
        <f t="shared" si="32"/>
        <v>0</v>
      </c>
      <c r="P232" s="150">
        <v>0</v>
      </c>
      <c r="Q232" s="150">
        <f t="shared" si="33"/>
        <v>0</v>
      </c>
      <c r="R232" s="127">
        <v>0</v>
      </c>
      <c r="S232" s="127">
        <f t="shared" si="34"/>
        <v>0</v>
      </c>
      <c r="T232" s="127"/>
      <c r="U232" s="127" t="s">
        <v>194</v>
      </c>
      <c r="V232" s="118"/>
      <c r="W232" s="118"/>
    </row>
    <row r="233" spans="1:23" x14ac:dyDescent="0.2">
      <c r="A233" s="145">
        <v>158</v>
      </c>
      <c r="B233" s="146" t="s">
        <v>165</v>
      </c>
      <c r="C233" s="158" t="s">
        <v>392</v>
      </c>
      <c r="D233" s="147" t="s">
        <v>171</v>
      </c>
      <c r="E233" s="148">
        <v>1</v>
      </c>
      <c r="F233" s="149"/>
      <c r="G233" s="150">
        <f t="shared" si="28"/>
        <v>0</v>
      </c>
      <c r="H233" s="149">
        <v>3200</v>
      </c>
      <c r="I233" s="150">
        <f t="shared" si="29"/>
        <v>3200</v>
      </c>
      <c r="J233" s="149">
        <v>0</v>
      </c>
      <c r="K233" s="150">
        <f t="shared" si="30"/>
        <v>0</v>
      </c>
      <c r="L233" s="150">
        <v>21</v>
      </c>
      <c r="M233" s="150">
        <f t="shared" si="31"/>
        <v>0</v>
      </c>
      <c r="N233" s="150">
        <v>0</v>
      </c>
      <c r="O233" s="150">
        <f t="shared" si="32"/>
        <v>0</v>
      </c>
      <c r="P233" s="150">
        <v>0</v>
      </c>
      <c r="Q233" s="150">
        <f t="shared" si="33"/>
        <v>0</v>
      </c>
      <c r="R233" s="127">
        <v>0</v>
      </c>
      <c r="S233" s="127">
        <f t="shared" si="34"/>
        <v>0</v>
      </c>
      <c r="T233" s="127"/>
      <c r="U233" s="127" t="s">
        <v>194</v>
      </c>
      <c r="V233" s="118"/>
      <c r="W233" s="118"/>
    </row>
    <row r="234" spans="1:23" x14ac:dyDescent="0.2">
      <c r="A234" s="145">
        <v>159</v>
      </c>
      <c r="B234" s="146" t="s">
        <v>167</v>
      </c>
      <c r="C234" s="158" t="s">
        <v>393</v>
      </c>
      <c r="D234" s="147" t="s">
        <v>171</v>
      </c>
      <c r="E234" s="148">
        <v>2</v>
      </c>
      <c r="F234" s="149"/>
      <c r="G234" s="150">
        <f t="shared" si="28"/>
        <v>0</v>
      </c>
      <c r="H234" s="149">
        <v>7800</v>
      </c>
      <c r="I234" s="150">
        <f t="shared" si="29"/>
        <v>15600</v>
      </c>
      <c r="J234" s="149">
        <v>0</v>
      </c>
      <c r="K234" s="150">
        <f t="shared" si="30"/>
        <v>0</v>
      </c>
      <c r="L234" s="150">
        <v>21</v>
      </c>
      <c r="M234" s="150">
        <f t="shared" si="31"/>
        <v>0</v>
      </c>
      <c r="N234" s="150">
        <v>0</v>
      </c>
      <c r="O234" s="150">
        <f t="shared" si="32"/>
        <v>0</v>
      </c>
      <c r="P234" s="150">
        <v>0</v>
      </c>
      <c r="Q234" s="150">
        <f t="shared" si="33"/>
        <v>0</v>
      </c>
      <c r="R234" s="127">
        <v>0</v>
      </c>
      <c r="S234" s="127">
        <f t="shared" si="34"/>
        <v>0</v>
      </c>
      <c r="T234" s="127"/>
      <c r="U234" s="127" t="s">
        <v>194</v>
      </c>
      <c r="V234" s="118"/>
      <c r="W234" s="118"/>
    </row>
    <row r="235" spans="1:23" x14ac:dyDescent="0.2">
      <c r="A235" s="145">
        <v>160</v>
      </c>
      <c r="B235" s="146" t="s">
        <v>169</v>
      </c>
      <c r="C235" s="158" t="s">
        <v>394</v>
      </c>
      <c r="D235" s="147" t="s">
        <v>171</v>
      </c>
      <c r="E235" s="148">
        <v>9</v>
      </c>
      <c r="F235" s="149"/>
      <c r="G235" s="150">
        <f t="shared" si="28"/>
        <v>0</v>
      </c>
      <c r="H235" s="149">
        <v>9200</v>
      </c>
      <c r="I235" s="150">
        <f t="shared" si="29"/>
        <v>82800</v>
      </c>
      <c r="J235" s="149">
        <v>0</v>
      </c>
      <c r="K235" s="150">
        <f t="shared" si="30"/>
        <v>0</v>
      </c>
      <c r="L235" s="150">
        <v>21</v>
      </c>
      <c r="M235" s="150">
        <f t="shared" si="31"/>
        <v>0</v>
      </c>
      <c r="N235" s="150">
        <v>0</v>
      </c>
      <c r="O235" s="150">
        <f t="shared" si="32"/>
        <v>0</v>
      </c>
      <c r="P235" s="150">
        <v>0</v>
      </c>
      <c r="Q235" s="150">
        <f t="shared" si="33"/>
        <v>0</v>
      </c>
      <c r="R235" s="127">
        <v>0</v>
      </c>
      <c r="S235" s="127">
        <f t="shared" si="34"/>
        <v>0</v>
      </c>
      <c r="T235" s="127"/>
      <c r="U235" s="127" t="s">
        <v>194</v>
      </c>
      <c r="V235" s="118"/>
      <c r="W235" s="118"/>
    </row>
    <row r="236" spans="1:23" x14ac:dyDescent="0.2">
      <c r="A236" s="145">
        <v>161</v>
      </c>
      <c r="B236" s="146" t="s">
        <v>172</v>
      </c>
      <c r="C236" s="158" t="s">
        <v>395</v>
      </c>
      <c r="D236" s="147" t="s">
        <v>171</v>
      </c>
      <c r="E236" s="148">
        <v>4</v>
      </c>
      <c r="F236" s="149"/>
      <c r="G236" s="150">
        <f t="shared" si="28"/>
        <v>0</v>
      </c>
      <c r="H236" s="149">
        <v>9000</v>
      </c>
      <c r="I236" s="150">
        <f t="shared" si="29"/>
        <v>36000</v>
      </c>
      <c r="J236" s="149">
        <v>0</v>
      </c>
      <c r="K236" s="150">
        <f t="shared" si="30"/>
        <v>0</v>
      </c>
      <c r="L236" s="150">
        <v>21</v>
      </c>
      <c r="M236" s="150">
        <f t="shared" si="31"/>
        <v>0</v>
      </c>
      <c r="N236" s="150">
        <v>0</v>
      </c>
      <c r="O236" s="150">
        <f t="shared" si="32"/>
        <v>0</v>
      </c>
      <c r="P236" s="150">
        <v>0</v>
      </c>
      <c r="Q236" s="150">
        <f t="shared" si="33"/>
        <v>0</v>
      </c>
      <c r="R236" s="127">
        <v>0</v>
      </c>
      <c r="S236" s="127">
        <f t="shared" si="34"/>
        <v>0</v>
      </c>
      <c r="T236" s="127"/>
      <c r="U236" s="127" t="s">
        <v>194</v>
      </c>
      <c r="V236" s="118"/>
      <c r="W236" s="118"/>
    </row>
    <row r="237" spans="1:23" x14ac:dyDescent="0.2">
      <c r="A237" s="145">
        <v>162</v>
      </c>
      <c r="B237" s="146" t="s">
        <v>174</v>
      </c>
      <c r="C237" s="158" t="s">
        <v>396</v>
      </c>
      <c r="D237" s="147" t="s">
        <v>171</v>
      </c>
      <c r="E237" s="148">
        <v>2</v>
      </c>
      <c r="F237" s="149"/>
      <c r="G237" s="150">
        <f t="shared" si="28"/>
        <v>0</v>
      </c>
      <c r="H237" s="149">
        <v>16000</v>
      </c>
      <c r="I237" s="150">
        <f t="shared" si="29"/>
        <v>32000</v>
      </c>
      <c r="J237" s="149">
        <v>0</v>
      </c>
      <c r="K237" s="150">
        <f t="shared" si="30"/>
        <v>0</v>
      </c>
      <c r="L237" s="150">
        <v>21</v>
      </c>
      <c r="M237" s="150">
        <f t="shared" si="31"/>
        <v>0</v>
      </c>
      <c r="N237" s="150">
        <v>0</v>
      </c>
      <c r="O237" s="150">
        <f t="shared" si="32"/>
        <v>0</v>
      </c>
      <c r="P237" s="150">
        <v>0</v>
      </c>
      <c r="Q237" s="150">
        <f t="shared" si="33"/>
        <v>0</v>
      </c>
      <c r="R237" s="127">
        <v>0</v>
      </c>
      <c r="S237" s="127">
        <f t="shared" si="34"/>
        <v>0</v>
      </c>
      <c r="T237" s="127"/>
      <c r="U237" s="127" t="s">
        <v>194</v>
      </c>
      <c r="V237" s="118"/>
      <c r="W237" s="118"/>
    </row>
    <row r="238" spans="1:23" x14ac:dyDescent="0.2">
      <c r="A238" s="145">
        <v>163</v>
      </c>
      <c r="B238" s="146" t="s">
        <v>176</v>
      </c>
      <c r="C238" s="158" t="s">
        <v>397</v>
      </c>
      <c r="D238" s="147" t="s">
        <v>162</v>
      </c>
      <c r="E238" s="148">
        <v>25</v>
      </c>
      <c r="F238" s="149"/>
      <c r="G238" s="150">
        <f t="shared" si="28"/>
        <v>0</v>
      </c>
      <c r="H238" s="149">
        <v>6500</v>
      </c>
      <c r="I238" s="150">
        <f t="shared" si="29"/>
        <v>162500</v>
      </c>
      <c r="J238" s="149">
        <v>0</v>
      </c>
      <c r="K238" s="150">
        <f t="shared" si="30"/>
        <v>0</v>
      </c>
      <c r="L238" s="150">
        <v>21</v>
      </c>
      <c r="M238" s="150">
        <f t="shared" si="31"/>
        <v>0</v>
      </c>
      <c r="N238" s="150">
        <v>0</v>
      </c>
      <c r="O238" s="150">
        <f t="shared" si="32"/>
        <v>0</v>
      </c>
      <c r="P238" s="150">
        <v>0</v>
      </c>
      <c r="Q238" s="150">
        <f t="shared" si="33"/>
        <v>0</v>
      </c>
      <c r="R238" s="127">
        <v>0</v>
      </c>
      <c r="S238" s="127">
        <f t="shared" si="34"/>
        <v>0</v>
      </c>
      <c r="T238" s="127"/>
      <c r="U238" s="127" t="s">
        <v>194</v>
      </c>
      <c r="V238" s="118"/>
      <c r="W238" s="118"/>
    </row>
    <row r="239" spans="1:23" x14ac:dyDescent="0.2">
      <c r="A239" s="145">
        <v>164</v>
      </c>
      <c r="B239" s="146" t="s">
        <v>178</v>
      </c>
      <c r="C239" s="158" t="s">
        <v>398</v>
      </c>
      <c r="D239" s="147" t="s">
        <v>162</v>
      </c>
      <c r="E239" s="148">
        <v>3</v>
      </c>
      <c r="F239" s="149"/>
      <c r="G239" s="150">
        <f t="shared" si="28"/>
        <v>0</v>
      </c>
      <c r="H239" s="149">
        <v>6500</v>
      </c>
      <c r="I239" s="150">
        <f t="shared" si="29"/>
        <v>19500</v>
      </c>
      <c r="J239" s="149">
        <v>0</v>
      </c>
      <c r="K239" s="150">
        <f t="shared" si="30"/>
        <v>0</v>
      </c>
      <c r="L239" s="150">
        <v>21</v>
      </c>
      <c r="M239" s="150">
        <f t="shared" si="31"/>
        <v>0</v>
      </c>
      <c r="N239" s="150">
        <v>0</v>
      </c>
      <c r="O239" s="150">
        <f t="shared" si="32"/>
        <v>0</v>
      </c>
      <c r="P239" s="150">
        <v>0</v>
      </c>
      <c r="Q239" s="150">
        <f t="shared" si="33"/>
        <v>0</v>
      </c>
      <c r="R239" s="127">
        <v>0</v>
      </c>
      <c r="S239" s="127">
        <f t="shared" si="34"/>
        <v>0</v>
      </c>
      <c r="T239" s="127"/>
      <c r="U239" s="127" t="s">
        <v>194</v>
      </c>
      <c r="V239" s="118"/>
      <c r="W239" s="118"/>
    </row>
    <row r="240" spans="1:23" x14ac:dyDescent="0.2">
      <c r="A240" s="145">
        <v>165</v>
      </c>
      <c r="B240" s="146" t="s">
        <v>180</v>
      </c>
      <c r="C240" s="158" t="s">
        <v>399</v>
      </c>
      <c r="D240" s="147" t="s">
        <v>162</v>
      </c>
      <c r="E240" s="148">
        <v>5</v>
      </c>
      <c r="F240" s="149"/>
      <c r="G240" s="150">
        <f t="shared" si="28"/>
        <v>0</v>
      </c>
      <c r="H240" s="149">
        <v>6500</v>
      </c>
      <c r="I240" s="150">
        <f t="shared" si="29"/>
        <v>32500</v>
      </c>
      <c r="J240" s="149">
        <v>0</v>
      </c>
      <c r="K240" s="150">
        <f t="shared" si="30"/>
        <v>0</v>
      </c>
      <c r="L240" s="150">
        <v>21</v>
      </c>
      <c r="M240" s="150">
        <f t="shared" si="31"/>
        <v>0</v>
      </c>
      <c r="N240" s="150">
        <v>0</v>
      </c>
      <c r="O240" s="150">
        <f t="shared" si="32"/>
        <v>0</v>
      </c>
      <c r="P240" s="150">
        <v>0</v>
      </c>
      <c r="Q240" s="150">
        <f t="shared" si="33"/>
        <v>0</v>
      </c>
      <c r="R240" s="127">
        <v>0</v>
      </c>
      <c r="S240" s="127">
        <f t="shared" si="34"/>
        <v>0</v>
      </c>
      <c r="T240" s="127"/>
      <c r="U240" s="127" t="s">
        <v>194</v>
      </c>
      <c r="V240" s="118"/>
      <c r="W240" s="118"/>
    </row>
    <row r="241" spans="1:23" x14ac:dyDescent="0.2">
      <c r="A241" s="145">
        <v>166</v>
      </c>
      <c r="B241" s="146" t="s">
        <v>182</v>
      </c>
      <c r="C241" s="158" t="s">
        <v>400</v>
      </c>
      <c r="D241" s="147" t="s">
        <v>162</v>
      </c>
      <c r="E241" s="148">
        <v>1</v>
      </c>
      <c r="F241" s="149"/>
      <c r="G241" s="150">
        <f t="shared" si="28"/>
        <v>0</v>
      </c>
      <c r="H241" s="149">
        <v>3500</v>
      </c>
      <c r="I241" s="150">
        <f t="shared" si="29"/>
        <v>3500</v>
      </c>
      <c r="J241" s="149">
        <v>0</v>
      </c>
      <c r="K241" s="150">
        <f t="shared" si="30"/>
        <v>0</v>
      </c>
      <c r="L241" s="150">
        <v>21</v>
      </c>
      <c r="M241" s="150">
        <f t="shared" si="31"/>
        <v>0</v>
      </c>
      <c r="N241" s="150">
        <v>0</v>
      </c>
      <c r="O241" s="150">
        <f t="shared" si="32"/>
        <v>0</v>
      </c>
      <c r="P241" s="150">
        <v>0</v>
      </c>
      <c r="Q241" s="150">
        <f t="shared" si="33"/>
        <v>0</v>
      </c>
      <c r="R241" s="127">
        <v>0</v>
      </c>
      <c r="S241" s="127">
        <f t="shared" si="34"/>
        <v>0</v>
      </c>
      <c r="T241" s="127"/>
      <c r="U241" s="127" t="s">
        <v>194</v>
      </c>
      <c r="V241" s="118"/>
      <c r="W241" s="118"/>
    </row>
    <row r="242" spans="1:23" x14ac:dyDescent="0.2">
      <c r="A242" s="145">
        <v>167</v>
      </c>
      <c r="B242" s="146" t="s">
        <v>184</v>
      </c>
      <c r="C242" s="158" t="s">
        <v>401</v>
      </c>
      <c r="D242" s="147" t="s">
        <v>162</v>
      </c>
      <c r="E242" s="148">
        <v>11</v>
      </c>
      <c r="F242" s="149"/>
      <c r="G242" s="150">
        <f t="shared" si="28"/>
        <v>0</v>
      </c>
      <c r="H242" s="149">
        <v>4200</v>
      </c>
      <c r="I242" s="150">
        <f t="shared" si="29"/>
        <v>46200</v>
      </c>
      <c r="J242" s="149">
        <v>0</v>
      </c>
      <c r="K242" s="150">
        <f t="shared" si="30"/>
        <v>0</v>
      </c>
      <c r="L242" s="150">
        <v>21</v>
      </c>
      <c r="M242" s="150">
        <f t="shared" si="31"/>
        <v>0</v>
      </c>
      <c r="N242" s="150">
        <v>0</v>
      </c>
      <c r="O242" s="150">
        <f t="shared" si="32"/>
        <v>0</v>
      </c>
      <c r="P242" s="150">
        <v>0</v>
      </c>
      <c r="Q242" s="150">
        <f t="shared" si="33"/>
        <v>0</v>
      </c>
      <c r="R242" s="127">
        <v>0</v>
      </c>
      <c r="S242" s="127">
        <f t="shared" si="34"/>
        <v>0</v>
      </c>
      <c r="T242" s="127"/>
      <c r="U242" s="127" t="s">
        <v>194</v>
      </c>
      <c r="V242" s="118"/>
      <c r="W242" s="118"/>
    </row>
    <row r="243" spans="1:23" x14ac:dyDescent="0.2">
      <c r="A243" s="145">
        <v>168</v>
      </c>
      <c r="B243" s="146" t="s">
        <v>185</v>
      </c>
      <c r="C243" s="158" t="s">
        <v>402</v>
      </c>
      <c r="D243" s="147" t="s">
        <v>171</v>
      </c>
      <c r="E243" s="148">
        <v>1</v>
      </c>
      <c r="F243" s="149"/>
      <c r="G243" s="150">
        <f t="shared" si="28"/>
        <v>0</v>
      </c>
      <c r="H243" s="149">
        <v>250</v>
      </c>
      <c r="I243" s="150">
        <f t="shared" si="29"/>
        <v>250</v>
      </c>
      <c r="J243" s="149">
        <v>0</v>
      </c>
      <c r="K243" s="150">
        <f t="shared" si="30"/>
        <v>0</v>
      </c>
      <c r="L243" s="150">
        <v>21</v>
      </c>
      <c r="M243" s="150">
        <f t="shared" si="31"/>
        <v>0</v>
      </c>
      <c r="N243" s="150">
        <v>0</v>
      </c>
      <c r="O243" s="150">
        <f t="shared" si="32"/>
        <v>0</v>
      </c>
      <c r="P243" s="150">
        <v>0</v>
      </c>
      <c r="Q243" s="150">
        <f t="shared" si="33"/>
        <v>0</v>
      </c>
      <c r="R243" s="127">
        <v>0</v>
      </c>
      <c r="S243" s="127">
        <f t="shared" si="34"/>
        <v>0</v>
      </c>
      <c r="T243" s="127"/>
      <c r="U243" s="127" t="s">
        <v>194</v>
      </c>
      <c r="V243" s="118"/>
      <c r="W243" s="118"/>
    </row>
    <row r="244" spans="1:23" x14ac:dyDescent="0.2">
      <c r="A244" s="145">
        <v>169</v>
      </c>
      <c r="B244" s="146" t="s">
        <v>205</v>
      </c>
      <c r="C244" s="158" t="s">
        <v>403</v>
      </c>
      <c r="D244" s="147" t="s">
        <v>171</v>
      </c>
      <c r="E244" s="148">
        <v>112</v>
      </c>
      <c r="F244" s="149"/>
      <c r="G244" s="150">
        <f t="shared" si="28"/>
        <v>0</v>
      </c>
      <c r="H244" s="149">
        <v>250</v>
      </c>
      <c r="I244" s="150">
        <f t="shared" si="29"/>
        <v>28000</v>
      </c>
      <c r="J244" s="149">
        <v>0</v>
      </c>
      <c r="K244" s="150">
        <f t="shared" si="30"/>
        <v>0</v>
      </c>
      <c r="L244" s="150">
        <v>21</v>
      </c>
      <c r="M244" s="150">
        <f t="shared" si="31"/>
        <v>0</v>
      </c>
      <c r="N244" s="150">
        <v>0</v>
      </c>
      <c r="O244" s="150">
        <f t="shared" si="32"/>
        <v>0</v>
      </c>
      <c r="P244" s="150">
        <v>0</v>
      </c>
      <c r="Q244" s="150">
        <f t="shared" si="33"/>
        <v>0</v>
      </c>
      <c r="R244" s="127">
        <v>0</v>
      </c>
      <c r="S244" s="127">
        <f t="shared" si="34"/>
        <v>0</v>
      </c>
      <c r="T244" s="127"/>
      <c r="U244" s="127" t="s">
        <v>194</v>
      </c>
      <c r="V244" s="118"/>
      <c r="W244" s="118"/>
    </row>
    <row r="245" spans="1:23" x14ac:dyDescent="0.2">
      <c r="A245" s="145">
        <v>170</v>
      </c>
      <c r="B245" s="146" t="s">
        <v>404</v>
      </c>
      <c r="C245" s="158" t="s">
        <v>405</v>
      </c>
      <c r="D245" s="147" t="s">
        <v>162</v>
      </c>
      <c r="E245" s="148">
        <v>19</v>
      </c>
      <c r="F245" s="149"/>
      <c r="G245" s="150">
        <f t="shared" si="28"/>
        <v>0</v>
      </c>
      <c r="H245" s="149">
        <v>4200</v>
      </c>
      <c r="I245" s="150">
        <f t="shared" si="29"/>
        <v>79800</v>
      </c>
      <c r="J245" s="149">
        <v>0</v>
      </c>
      <c r="K245" s="150">
        <f t="shared" si="30"/>
        <v>0</v>
      </c>
      <c r="L245" s="150">
        <v>21</v>
      </c>
      <c r="M245" s="150">
        <f t="shared" si="31"/>
        <v>0</v>
      </c>
      <c r="N245" s="150">
        <v>0</v>
      </c>
      <c r="O245" s="150">
        <f t="shared" si="32"/>
        <v>0</v>
      </c>
      <c r="P245" s="150">
        <v>0</v>
      </c>
      <c r="Q245" s="150">
        <f t="shared" si="33"/>
        <v>0</v>
      </c>
      <c r="R245" s="127">
        <v>0</v>
      </c>
      <c r="S245" s="127">
        <f t="shared" si="34"/>
        <v>0</v>
      </c>
      <c r="T245" s="127"/>
      <c r="U245" s="127" t="s">
        <v>163</v>
      </c>
      <c r="V245" s="118"/>
      <c r="W245" s="118"/>
    </row>
    <row r="246" spans="1:23" x14ac:dyDescent="0.2">
      <c r="A246" s="145">
        <v>171</v>
      </c>
      <c r="B246" s="146" t="s">
        <v>406</v>
      </c>
      <c r="C246" s="158" t="s">
        <v>407</v>
      </c>
      <c r="D246" s="147" t="s">
        <v>162</v>
      </c>
      <c r="E246" s="148">
        <v>3</v>
      </c>
      <c r="F246" s="149"/>
      <c r="G246" s="150">
        <f t="shared" si="28"/>
        <v>0</v>
      </c>
      <c r="H246" s="149">
        <v>6500</v>
      </c>
      <c r="I246" s="150">
        <f t="shared" si="29"/>
        <v>19500</v>
      </c>
      <c r="J246" s="149">
        <v>0</v>
      </c>
      <c r="K246" s="150">
        <f t="shared" si="30"/>
        <v>0</v>
      </c>
      <c r="L246" s="150">
        <v>21</v>
      </c>
      <c r="M246" s="150">
        <f t="shared" si="31"/>
        <v>0</v>
      </c>
      <c r="N246" s="150">
        <v>0</v>
      </c>
      <c r="O246" s="150">
        <f t="shared" si="32"/>
        <v>0</v>
      </c>
      <c r="P246" s="150">
        <v>0</v>
      </c>
      <c r="Q246" s="150">
        <f t="shared" si="33"/>
        <v>0</v>
      </c>
      <c r="R246" s="127">
        <v>0</v>
      </c>
      <c r="S246" s="127">
        <f t="shared" si="34"/>
        <v>0</v>
      </c>
      <c r="T246" s="127"/>
      <c r="U246" s="127" t="s">
        <v>163</v>
      </c>
      <c r="V246" s="118"/>
      <c r="W246" s="118"/>
    </row>
    <row r="247" spans="1:23" x14ac:dyDescent="0.2">
      <c r="A247" s="145">
        <v>172</v>
      </c>
      <c r="B247" s="146" t="s">
        <v>408</v>
      </c>
      <c r="C247" s="158" t="s">
        <v>409</v>
      </c>
      <c r="D247" s="147" t="s">
        <v>162</v>
      </c>
      <c r="E247" s="148">
        <v>1</v>
      </c>
      <c r="F247" s="149"/>
      <c r="G247" s="150">
        <f t="shared" si="28"/>
        <v>0</v>
      </c>
      <c r="H247" s="149">
        <v>1800</v>
      </c>
      <c r="I247" s="150">
        <f t="shared" si="29"/>
        <v>1800</v>
      </c>
      <c r="J247" s="149">
        <v>0</v>
      </c>
      <c r="K247" s="150">
        <f t="shared" si="30"/>
        <v>0</v>
      </c>
      <c r="L247" s="150">
        <v>21</v>
      </c>
      <c r="M247" s="150">
        <f t="shared" si="31"/>
        <v>0</v>
      </c>
      <c r="N247" s="150">
        <v>0</v>
      </c>
      <c r="O247" s="150">
        <f t="shared" si="32"/>
        <v>0</v>
      </c>
      <c r="P247" s="150">
        <v>0</v>
      </c>
      <c r="Q247" s="150">
        <f t="shared" si="33"/>
        <v>0</v>
      </c>
      <c r="R247" s="127">
        <v>0</v>
      </c>
      <c r="S247" s="127">
        <f t="shared" si="34"/>
        <v>0</v>
      </c>
      <c r="T247" s="127"/>
      <c r="U247" s="127" t="s">
        <v>163</v>
      </c>
      <c r="V247" s="118"/>
      <c r="W247" s="118"/>
    </row>
    <row r="248" spans="1:23" x14ac:dyDescent="0.2">
      <c r="A248" s="145">
        <v>173</v>
      </c>
      <c r="B248" s="146" t="s">
        <v>410</v>
      </c>
      <c r="C248" s="158" t="s">
        <v>411</v>
      </c>
      <c r="D248" s="147" t="s">
        <v>162</v>
      </c>
      <c r="E248" s="148">
        <v>21</v>
      </c>
      <c r="F248" s="149"/>
      <c r="G248" s="150">
        <f t="shared" si="28"/>
        <v>0</v>
      </c>
      <c r="H248" s="149">
        <v>3850</v>
      </c>
      <c r="I248" s="150">
        <f t="shared" si="29"/>
        <v>80850</v>
      </c>
      <c r="J248" s="149">
        <v>0</v>
      </c>
      <c r="K248" s="150">
        <f t="shared" si="30"/>
        <v>0</v>
      </c>
      <c r="L248" s="150">
        <v>21</v>
      </c>
      <c r="M248" s="150">
        <f t="shared" si="31"/>
        <v>0</v>
      </c>
      <c r="N248" s="150">
        <v>0</v>
      </c>
      <c r="O248" s="150">
        <f t="shared" si="32"/>
        <v>0</v>
      </c>
      <c r="P248" s="150">
        <v>0</v>
      </c>
      <c r="Q248" s="150">
        <f t="shared" si="33"/>
        <v>0</v>
      </c>
      <c r="R248" s="127">
        <v>0</v>
      </c>
      <c r="S248" s="127">
        <f t="shared" si="34"/>
        <v>0</v>
      </c>
      <c r="T248" s="127"/>
      <c r="U248" s="127" t="s">
        <v>163</v>
      </c>
      <c r="V248" s="118"/>
      <c r="W248" s="118"/>
    </row>
    <row r="249" spans="1:23" x14ac:dyDescent="0.2">
      <c r="A249" s="145">
        <v>174</v>
      </c>
      <c r="B249" s="146" t="s">
        <v>412</v>
      </c>
      <c r="C249" s="158" t="s">
        <v>413</v>
      </c>
      <c r="D249" s="147" t="s">
        <v>162</v>
      </c>
      <c r="E249" s="148">
        <v>23</v>
      </c>
      <c r="F249" s="149"/>
      <c r="G249" s="150">
        <f t="shared" si="28"/>
        <v>0</v>
      </c>
      <c r="H249" s="149">
        <v>750</v>
      </c>
      <c r="I249" s="150">
        <f t="shared" si="29"/>
        <v>17250</v>
      </c>
      <c r="J249" s="149">
        <v>0</v>
      </c>
      <c r="K249" s="150">
        <f t="shared" si="30"/>
        <v>0</v>
      </c>
      <c r="L249" s="150">
        <v>21</v>
      </c>
      <c r="M249" s="150">
        <f t="shared" si="31"/>
        <v>0</v>
      </c>
      <c r="N249" s="150">
        <v>0</v>
      </c>
      <c r="O249" s="150">
        <f t="shared" si="32"/>
        <v>0</v>
      </c>
      <c r="P249" s="150">
        <v>0</v>
      </c>
      <c r="Q249" s="150">
        <f t="shared" si="33"/>
        <v>0</v>
      </c>
      <c r="R249" s="127">
        <v>0</v>
      </c>
      <c r="S249" s="127">
        <f t="shared" si="34"/>
        <v>0</v>
      </c>
      <c r="T249" s="127"/>
      <c r="U249" s="127" t="s">
        <v>163</v>
      </c>
      <c r="V249" s="118"/>
      <c r="W249" s="118"/>
    </row>
    <row r="250" spans="1:23" x14ac:dyDescent="0.2">
      <c r="A250" s="145">
        <v>175</v>
      </c>
      <c r="B250" s="146" t="s">
        <v>414</v>
      </c>
      <c r="C250" s="158" t="s">
        <v>415</v>
      </c>
      <c r="D250" s="147" t="s">
        <v>162</v>
      </c>
      <c r="E250" s="148">
        <v>25</v>
      </c>
      <c r="F250" s="149"/>
      <c r="G250" s="150">
        <f t="shared" si="28"/>
        <v>0</v>
      </c>
      <c r="H250" s="149">
        <v>6500</v>
      </c>
      <c r="I250" s="150">
        <f t="shared" si="29"/>
        <v>162500</v>
      </c>
      <c r="J250" s="149">
        <v>0</v>
      </c>
      <c r="K250" s="150">
        <f t="shared" si="30"/>
        <v>0</v>
      </c>
      <c r="L250" s="150">
        <v>21</v>
      </c>
      <c r="M250" s="150">
        <f t="shared" si="31"/>
        <v>0</v>
      </c>
      <c r="N250" s="150">
        <v>0</v>
      </c>
      <c r="O250" s="150">
        <f t="shared" si="32"/>
        <v>0</v>
      </c>
      <c r="P250" s="150">
        <v>0</v>
      </c>
      <c r="Q250" s="150">
        <f t="shared" si="33"/>
        <v>0</v>
      </c>
      <c r="R250" s="127">
        <v>0</v>
      </c>
      <c r="S250" s="127">
        <f t="shared" si="34"/>
        <v>0</v>
      </c>
      <c r="T250" s="127"/>
      <c r="U250" s="127" t="s">
        <v>163</v>
      </c>
      <c r="V250" s="118"/>
      <c r="W250" s="118"/>
    </row>
    <row r="251" spans="1:23" x14ac:dyDescent="0.2">
      <c r="A251" s="145">
        <v>176</v>
      </c>
      <c r="B251" s="146" t="s">
        <v>416</v>
      </c>
      <c r="C251" s="158" t="s">
        <v>417</v>
      </c>
      <c r="D251" s="147" t="s">
        <v>162</v>
      </c>
      <c r="E251" s="148">
        <v>3</v>
      </c>
      <c r="F251" s="149"/>
      <c r="G251" s="150">
        <f t="shared" si="28"/>
        <v>0</v>
      </c>
      <c r="H251" s="149">
        <v>9600</v>
      </c>
      <c r="I251" s="150">
        <f t="shared" si="29"/>
        <v>28800</v>
      </c>
      <c r="J251" s="149">
        <v>0</v>
      </c>
      <c r="K251" s="150">
        <f t="shared" si="30"/>
        <v>0</v>
      </c>
      <c r="L251" s="150">
        <v>21</v>
      </c>
      <c r="M251" s="150">
        <f t="shared" si="31"/>
        <v>0</v>
      </c>
      <c r="N251" s="150">
        <v>0</v>
      </c>
      <c r="O251" s="150">
        <f t="shared" si="32"/>
        <v>0</v>
      </c>
      <c r="P251" s="150">
        <v>0</v>
      </c>
      <c r="Q251" s="150">
        <f t="shared" si="33"/>
        <v>0</v>
      </c>
      <c r="R251" s="127">
        <v>0</v>
      </c>
      <c r="S251" s="127">
        <f t="shared" si="34"/>
        <v>0</v>
      </c>
      <c r="T251" s="127"/>
      <c r="U251" s="127" t="s">
        <v>163</v>
      </c>
      <c r="V251" s="118"/>
      <c r="W251" s="118"/>
    </row>
    <row r="252" spans="1:23" x14ac:dyDescent="0.2">
      <c r="A252" s="145">
        <v>177</v>
      </c>
      <c r="B252" s="146" t="s">
        <v>418</v>
      </c>
      <c r="C252" s="158" t="s">
        <v>419</v>
      </c>
      <c r="D252" s="147" t="s">
        <v>171</v>
      </c>
      <c r="E252" s="148">
        <v>3</v>
      </c>
      <c r="F252" s="149"/>
      <c r="G252" s="150">
        <f t="shared" si="28"/>
        <v>0</v>
      </c>
      <c r="H252" s="149">
        <v>0</v>
      </c>
      <c r="I252" s="150">
        <f t="shared" si="29"/>
        <v>0</v>
      </c>
      <c r="J252" s="149">
        <v>2500</v>
      </c>
      <c r="K252" s="150">
        <f t="shared" si="30"/>
        <v>7500</v>
      </c>
      <c r="L252" s="150">
        <v>21</v>
      </c>
      <c r="M252" s="150">
        <f t="shared" si="31"/>
        <v>0</v>
      </c>
      <c r="N252" s="150">
        <v>0</v>
      </c>
      <c r="O252" s="150">
        <f t="shared" si="32"/>
        <v>0</v>
      </c>
      <c r="P252" s="150">
        <v>0</v>
      </c>
      <c r="Q252" s="150">
        <f t="shared" si="33"/>
        <v>0</v>
      </c>
      <c r="R252" s="127">
        <v>0</v>
      </c>
      <c r="S252" s="127">
        <f t="shared" si="34"/>
        <v>0</v>
      </c>
      <c r="T252" s="127"/>
      <c r="U252" s="127" t="s">
        <v>97</v>
      </c>
      <c r="V252" s="118"/>
      <c r="W252" s="118"/>
    </row>
    <row r="253" spans="1:23" ht="22.5" x14ac:dyDescent="0.2">
      <c r="A253" s="145">
        <v>178</v>
      </c>
      <c r="B253" s="146" t="s">
        <v>420</v>
      </c>
      <c r="C253" s="152" t="s">
        <v>421</v>
      </c>
      <c r="D253" s="147" t="s">
        <v>162</v>
      </c>
      <c r="E253" s="148">
        <v>3</v>
      </c>
      <c r="F253" s="149"/>
      <c r="G253" s="150">
        <f t="shared" si="28"/>
        <v>0</v>
      </c>
      <c r="H253" s="149">
        <v>4000</v>
      </c>
      <c r="I253" s="150">
        <f t="shared" si="29"/>
        <v>12000</v>
      </c>
      <c r="J253" s="149">
        <v>0</v>
      </c>
      <c r="K253" s="150">
        <f t="shared" si="30"/>
        <v>0</v>
      </c>
      <c r="L253" s="150">
        <v>21</v>
      </c>
      <c r="M253" s="150">
        <f t="shared" si="31"/>
        <v>0</v>
      </c>
      <c r="N253" s="150">
        <v>0</v>
      </c>
      <c r="O253" s="150">
        <f t="shared" si="32"/>
        <v>0</v>
      </c>
      <c r="P253" s="150">
        <v>0</v>
      </c>
      <c r="Q253" s="150">
        <f t="shared" si="33"/>
        <v>0</v>
      </c>
      <c r="R253" s="127">
        <v>0</v>
      </c>
      <c r="S253" s="127">
        <f t="shared" si="34"/>
        <v>0</v>
      </c>
      <c r="T253" s="127"/>
      <c r="U253" s="127" t="s">
        <v>163</v>
      </c>
      <c r="V253" s="118"/>
      <c r="W253" s="118"/>
    </row>
    <row r="254" spans="1:23" x14ac:dyDescent="0.2">
      <c r="A254" s="145">
        <v>179</v>
      </c>
      <c r="B254" s="146" t="s">
        <v>422</v>
      </c>
      <c r="C254" s="152" t="s">
        <v>423</v>
      </c>
      <c r="D254" s="147" t="s">
        <v>162</v>
      </c>
      <c r="E254" s="148">
        <v>30</v>
      </c>
      <c r="F254" s="149"/>
      <c r="G254" s="150">
        <f t="shared" si="28"/>
        <v>0</v>
      </c>
      <c r="H254" s="149">
        <v>0</v>
      </c>
      <c r="I254" s="150">
        <f t="shared" si="29"/>
        <v>0</v>
      </c>
      <c r="J254" s="149">
        <v>1000</v>
      </c>
      <c r="K254" s="150">
        <f t="shared" si="30"/>
        <v>30000</v>
      </c>
      <c r="L254" s="150">
        <v>21</v>
      </c>
      <c r="M254" s="150">
        <f t="shared" si="31"/>
        <v>0</v>
      </c>
      <c r="N254" s="150">
        <v>0</v>
      </c>
      <c r="O254" s="150">
        <f t="shared" si="32"/>
        <v>0</v>
      </c>
      <c r="P254" s="150">
        <v>0</v>
      </c>
      <c r="Q254" s="150">
        <f t="shared" si="33"/>
        <v>0</v>
      </c>
      <c r="R254" s="127">
        <v>0</v>
      </c>
      <c r="S254" s="127">
        <f t="shared" si="34"/>
        <v>0</v>
      </c>
      <c r="T254" s="127"/>
      <c r="U254" s="127" t="s">
        <v>97</v>
      </c>
      <c r="V254" s="118"/>
      <c r="W254" s="118"/>
    </row>
    <row r="255" spans="1:23" x14ac:dyDescent="0.2">
      <c r="A255" s="145">
        <v>180</v>
      </c>
      <c r="B255" s="146" t="s">
        <v>424</v>
      </c>
      <c r="C255" s="158" t="s">
        <v>425</v>
      </c>
      <c r="D255" s="147" t="s">
        <v>162</v>
      </c>
      <c r="E255" s="148">
        <v>11</v>
      </c>
      <c r="F255" s="149"/>
      <c r="G255" s="150">
        <f t="shared" si="28"/>
        <v>0</v>
      </c>
      <c r="H255" s="149">
        <v>9800</v>
      </c>
      <c r="I255" s="150">
        <f t="shared" si="29"/>
        <v>107800</v>
      </c>
      <c r="J255" s="149">
        <v>0</v>
      </c>
      <c r="K255" s="150">
        <f t="shared" si="30"/>
        <v>0</v>
      </c>
      <c r="L255" s="150">
        <v>21</v>
      </c>
      <c r="M255" s="150">
        <f t="shared" si="31"/>
        <v>0</v>
      </c>
      <c r="N255" s="150">
        <v>0</v>
      </c>
      <c r="O255" s="150">
        <f t="shared" si="32"/>
        <v>0</v>
      </c>
      <c r="P255" s="150">
        <v>0</v>
      </c>
      <c r="Q255" s="150">
        <f t="shared" si="33"/>
        <v>0</v>
      </c>
      <c r="R255" s="127">
        <v>0</v>
      </c>
      <c r="S255" s="127">
        <f t="shared" si="34"/>
        <v>0</v>
      </c>
      <c r="T255" s="127"/>
      <c r="U255" s="127" t="s">
        <v>163</v>
      </c>
      <c r="V255" s="118"/>
      <c r="W255" s="118"/>
    </row>
    <row r="256" spans="1:23" x14ac:dyDescent="0.2">
      <c r="A256" s="145">
        <v>181</v>
      </c>
      <c r="B256" s="146" t="s">
        <v>426</v>
      </c>
      <c r="C256" s="152" t="s">
        <v>427</v>
      </c>
      <c r="D256" s="147" t="s">
        <v>162</v>
      </c>
      <c r="E256" s="148">
        <v>5</v>
      </c>
      <c r="F256" s="149"/>
      <c r="G256" s="150">
        <f t="shared" si="28"/>
        <v>0</v>
      </c>
      <c r="H256" s="149">
        <v>4500</v>
      </c>
      <c r="I256" s="150">
        <f t="shared" si="29"/>
        <v>22500</v>
      </c>
      <c r="J256" s="149">
        <v>0</v>
      </c>
      <c r="K256" s="150">
        <f t="shared" si="30"/>
        <v>0</v>
      </c>
      <c r="L256" s="150">
        <v>21</v>
      </c>
      <c r="M256" s="150">
        <f t="shared" si="31"/>
        <v>0</v>
      </c>
      <c r="N256" s="150">
        <v>0</v>
      </c>
      <c r="O256" s="150">
        <f t="shared" si="32"/>
        <v>0</v>
      </c>
      <c r="P256" s="150">
        <v>0</v>
      </c>
      <c r="Q256" s="150">
        <f t="shared" si="33"/>
        <v>0</v>
      </c>
      <c r="R256" s="127">
        <v>0</v>
      </c>
      <c r="S256" s="127">
        <f t="shared" si="34"/>
        <v>0</v>
      </c>
      <c r="T256" s="127"/>
      <c r="U256" s="127" t="s">
        <v>163</v>
      </c>
      <c r="V256" s="118"/>
      <c r="W256" s="118"/>
    </row>
    <row r="257" spans="1:23" x14ac:dyDescent="0.2">
      <c r="A257" s="145">
        <v>182</v>
      </c>
      <c r="B257" s="146" t="s">
        <v>428</v>
      </c>
      <c r="C257" s="152" t="s">
        <v>429</v>
      </c>
      <c r="D257" s="147" t="s">
        <v>162</v>
      </c>
      <c r="E257" s="148">
        <v>1</v>
      </c>
      <c r="F257" s="149"/>
      <c r="G257" s="150">
        <f t="shared" si="28"/>
        <v>0</v>
      </c>
      <c r="H257" s="149">
        <v>7000</v>
      </c>
      <c r="I257" s="150">
        <f t="shared" si="29"/>
        <v>7000</v>
      </c>
      <c r="J257" s="149">
        <v>0</v>
      </c>
      <c r="K257" s="150">
        <f t="shared" si="30"/>
        <v>0</v>
      </c>
      <c r="L257" s="150">
        <v>21</v>
      </c>
      <c r="M257" s="150">
        <f t="shared" si="31"/>
        <v>0</v>
      </c>
      <c r="N257" s="150">
        <v>0</v>
      </c>
      <c r="O257" s="150">
        <f t="shared" si="32"/>
        <v>0</v>
      </c>
      <c r="P257" s="150">
        <v>0</v>
      </c>
      <c r="Q257" s="150">
        <f t="shared" si="33"/>
        <v>0</v>
      </c>
      <c r="R257" s="127">
        <v>0</v>
      </c>
      <c r="S257" s="127">
        <f t="shared" si="34"/>
        <v>0</v>
      </c>
      <c r="T257" s="127"/>
      <c r="U257" s="127" t="s">
        <v>163</v>
      </c>
      <c r="V257" s="118"/>
      <c r="W257" s="118"/>
    </row>
    <row r="258" spans="1:23" x14ac:dyDescent="0.2">
      <c r="A258" s="145">
        <v>183</v>
      </c>
      <c r="B258" s="146" t="s">
        <v>430</v>
      </c>
      <c r="C258" s="152" t="s">
        <v>431</v>
      </c>
      <c r="D258" s="147" t="s">
        <v>162</v>
      </c>
      <c r="E258" s="148">
        <v>36</v>
      </c>
      <c r="F258" s="149"/>
      <c r="G258" s="150">
        <f t="shared" si="28"/>
        <v>0</v>
      </c>
      <c r="H258" s="149">
        <v>3700</v>
      </c>
      <c r="I258" s="150">
        <f t="shared" si="29"/>
        <v>133200</v>
      </c>
      <c r="J258" s="149">
        <v>0</v>
      </c>
      <c r="K258" s="150">
        <f t="shared" si="30"/>
        <v>0</v>
      </c>
      <c r="L258" s="150">
        <v>21</v>
      </c>
      <c r="M258" s="150">
        <f t="shared" si="31"/>
        <v>0</v>
      </c>
      <c r="N258" s="150">
        <v>0</v>
      </c>
      <c r="O258" s="150">
        <f t="shared" si="32"/>
        <v>0</v>
      </c>
      <c r="P258" s="150">
        <v>0</v>
      </c>
      <c r="Q258" s="150">
        <f t="shared" si="33"/>
        <v>0</v>
      </c>
      <c r="R258" s="127">
        <v>0</v>
      </c>
      <c r="S258" s="127">
        <f t="shared" si="34"/>
        <v>0</v>
      </c>
      <c r="T258" s="127"/>
      <c r="U258" s="127" t="s">
        <v>163</v>
      </c>
      <c r="V258" s="118"/>
      <c r="W258" s="118"/>
    </row>
    <row r="259" spans="1:23" x14ac:dyDescent="0.2">
      <c r="A259" s="145">
        <v>184</v>
      </c>
      <c r="B259" s="146" t="s">
        <v>432</v>
      </c>
      <c r="C259" s="152" t="s">
        <v>433</v>
      </c>
      <c r="D259" s="147" t="s">
        <v>162</v>
      </c>
      <c r="E259" s="148">
        <v>44</v>
      </c>
      <c r="F259" s="149"/>
      <c r="G259" s="150">
        <f t="shared" si="28"/>
        <v>0</v>
      </c>
      <c r="H259" s="149">
        <v>9800</v>
      </c>
      <c r="I259" s="150">
        <f t="shared" si="29"/>
        <v>431200</v>
      </c>
      <c r="J259" s="149">
        <v>0</v>
      </c>
      <c r="K259" s="150">
        <f t="shared" si="30"/>
        <v>0</v>
      </c>
      <c r="L259" s="150">
        <v>21</v>
      </c>
      <c r="M259" s="150">
        <f t="shared" si="31"/>
        <v>0</v>
      </c>
      <c r="N259" s="150">
        <v>0</v>
      </c>
      <c r="O259" s="150">
        <f t="shared" si="32"/>
        <v>0</v>
      </c>
      <c r="P259" s="150">
        <v>0</v>
      </c>
      <c r="Q259" s="150">
        <f t="shared" si="33"/>
        <v>0</v>
      </c>
      <c r="R259" s="127">
        <v>0</v>
      </c>
      <c r="S259" s="127">
        <f t="shared" ref="S259:S290" si="35">ROUND(E259*R259,2)</f>
        <v>0</v>
      </c>
      <c r="T259" s="127"/>
      <c r="U259" s="127" t="s">
        <v>163</v>
      </c>
      <c r="V259" s="118"/>
      <c r="W259" s="118"/>
    </row>
    <row r="260" spans="1:23" x14ac:dyDescent="0.2">
      <c r="A260" s="145">
        <v>185</v>
      </c>
      <c r="B260" s="146" t="s">
        <v>434</v>
      </c>
      <c r="C260" s="152" t="s">
        <v>435</v>
      </c>
      <c r="D260" s="147" t="s">
        <v>162</v>
      </c>
      <c r="E260" s="148">
        <v>10</v>
      </c>
      <c r="F260" s="149"/>
      <c r="G260" s="150">
        <f t="shared" si="28"/>
        <v>0</v>
      </c>
      <c r="H260" s="149">
        <v>4000</v>
      </c>
      <c r="I260" s="150">
        <f t="shared" si="29"/>
        <v>40000</v>
      </c>
      <c r="J260" s="149">
        <v>0</v>
      </c>
      <c r="K260" s="150">
        <f t="shared" si="30"/>
        <v>0</v>
      </c>
      <c r="L260" s="150">
        <v>21</v>
      </c>
      <c r="M260" s="150">
        <f t="shared" si="31"/>
        <v>0</v>
      </c>
      <c r="N260" s="150">
        <v>0</v>
      </c>
      <c r="O260" s="150">
        <f t="shared" si="32"/>
        <v>0</v>
      </c>
      <c r="P260" s="150">
        <v>0</v>
      </c>
      <c r="Q260" s="150">
        <f t="shared" si="33"/>
        <v>0</v>
      </c>
      <c r="R260" s="127">
        <v>0</v>
      </c>
      <c r="S260" s="127">
        <f t="shared" si="35"/>
        <v>0</v>
      </c>
      <c r="T260" s="127"/>
      <c r="U260" s="127" t="s">
        <v>163</v>
      </c>
      <c r="V260" s="118"/>
      <c r="W260" s="118"/>
    </row>
    <row r="261" spans="1:23" x14ac:dyDescent="0.2">
      <c r="A261" s="145">
        <v>186</v>
      </c>
      <c r="B261" s="146" t="s">
        <v>436</v>
      </c>
      <c r="C261" s="152" t="s">
        <v>437</v>
      </c>
      <c r="D261" s="147" t="s">
        <v>171</v>
      </c>
      <c r="E261" s="148">
        <v>5</v>
      </c>
      <c r="F261" s="149"/>
      <c r="G261" s="150">
        <f t="shared" si="28"/>
        <v>0</v>
      </c>
      <c r="H261" s="149">
        <v>2500</v>
      </c>
      <c r="I261" s="150">
        <f t="shared" si="29"/>
        <v>12500</v>
      </c>
      <c r="J261" s="149">
        <v>0</v>
      </c>
      <c r="K261" s="150">
        <f t="shared" si="30"/>
        <v>0</v>
      </c>
      <c r="L261" s="150">
        <v>21</v>
      </c>
      <c r="M261" s="150">
        <f t="shared" si="31"/>
        <v>0</v>
      </c>
      <c r="N261" s="150">
        <v>0</v>
      </c>
      <c r="O261" s="150">
        <f t="shared" si="32"/>
        <v>0</v>
      </c>
      <c r="P261" s="150">
        <v>0</v>
      </c>
      <c r="Q261" s="150">
        <f t="shared" si="33"/>
        <v>0</v>
      </c>
      <c r="R261" s="127">
        <v>0</v>
      </c>
      <c r="S261" s="127">
        <f t="shared" si="35"/>
        <v>0</v>
      </c>
      <c r="T261" s="127"/>
      <c r="U261" s="127" t="s">
        <v>163</v>
      </c>
      <c r="V261" s="118"/>
      <c r="W261" s="118"/>
    </row>
    <row r="262" spans="1:23" x14ac:dyDescent="0.2">
      <c r="A262" s="145">
        <v>187</v>
      </c>
      <c r="B262" s="146" t="s">
        <v>438</v>
      </c>
      <c r="C262" s="152" t="s">
        <v>439</v>
      </c>
      <c r="D262" s="147" t="s">
        <v>162</v>
      </c>
      <c r="E262" s="148">
        <v>5</v>
      </c>
      <c r="F262" s="149"/>
      <c r="G262" s="150">
        <f t="shared" si="28"/>
        <v>0</v>
      </c>
      <c r="H262" s="149">
        <v>1400</v>
      </c>
      <c r="I262" s="150">
        <f t="shared" si="29"/>
        <v>7000</v>
      </c>
      <c r="J262" s="149">
        <v>0</v>
      </c>
      <c r="K262" s="150">
        <f t="shared" si="30"/>
        <v>0</v>
      </c>
      <c r="L262" s="150">
        <v>21</v>
      </c>
      <c r="M262" s="150">
        <f t="shared" si="31"/>
        <v>0</v>
      </c>
      <c r="N262" s="150">
        <v>0</v>
      </c>
      <c r="O262" s="150">
        <f t="shared" si="32"/>
        <v>0</v>
      </c>
      <c r="P262" s="150">
        <v>0</v>
      </c>
      <c r="Q262" s="150">
        <f t="shared" si="33"/>
        <v>0</v>
      </c>
      <c r="R262" s="127">
        <v>0</v>
      </c>
      <c r="S262" s="127">
        <f t="shared" si="35"/>
        <v>0</v>
      </c>
      <c r="T262" s="127"/>
      <c r="U262" s="127" t="s">
        <v>163</v>
      </c>
      <c r="V262" s="118"/>
      <c r="W262" s="118"/>
    </row>
    <row r="263" spans="1:23" x14ac:dyDescent="0.2">
      <c r="A263" s="145">
        <v>188</v>
      </c>
      <c r="B263" s="146" t="s">
        <v>440</v>
      </c>
      <c r="C263" s="152" t="s">
        <v>441</v>
      </c>
      <c r="D263" s="147" t="s">
        <v>162</v>
      </c>
      <c r="E263" s="148">
        <v>3</v>
      </c>
      <c r="F263" s="149"/>
      <c r="G263" s="150">
        <f t="shared" si="28"/>
        <v>0</v>
      </c>
      <c r="H263" s="149">
        <v>4600</v>
      </c>
      <c r="I263" s="150">
        <f t="shared" si="29"/>
        <v>13800</v>
      </c>
      <c r="J263" s="149">
        <v>0</v>
      </c>
      <c r="K263" s="150">
        <f t="shared" si="30"/>
        <v>0</v>
      </c>
      <c r="L263" s="150">
        <v>21</v>
      </c>
      <c r="M263" s="150">
        <f t="shared" si="31"/>
        <v>0</v>
      </c>
      <c r="N263" s="150">
        <v>0</v>
      </c>
      <c r="O263" s="150">
        <f t="shared" si="32"/>
        <v>0</v>
      </c>
      <c r="P263" s="150">
        <v>0</v>
      </c>
      <c r="Q263" s="150">
        <f t="shared" si="33"/>
        <v>0</v>
      </c>
      <c r="R263" s="127">
        <v>0</v>
      </c>
      <c r="S263" s="127">
        <f t="shared" si="35"/>
        <v>0</v>
      </c>
      <c r="T263" s="127"/>
      <c r="U263" s="127" t="s">
        <v>163</v>
      </c>
      <c r="V263" s="118"/>
      <c r="W263" s="118"/>
    </row>
    <row r="264" spans="1:23" x14ac:dyDescent="0.2">
      <c r="A264" s="145">
        <v>189</v>
      </c>
      <c r="B264" s="146" t="s">
        <v>442</v>
      </c>
      <c r="C264" s="152" t="s">
        <v>443</v>
      </c>
      <c r="D264" s="147" t="s">
        <v>162</v>
      </c>
      <c r="E264" s="148">
        <v>1</v>
      </c>
      <c r="F264" s="149"/>
      <c r="G264" s="150">
        <f t="shared" si="28"/>
        <v>0</v>
      </c>
      <c r="H264" s="149">
        <v>800</v>
      </c>
      <c r="I264" s="150">
        <f t="shared" si="29"/>
        <v>800</v>
      </c>
      <c r="J264" s="149">
        <v>0</v>
      </c>
      <c r="K264" s="150">
        <f t="shared" si="30"/>
        <v>0</v>
      </c>
      <c r="L264" s="150">
        <v>21</v>
      </c>
      <c r="M264" s="150">
        <f t="shared" si="31"/>
        <v>0</v>
      </c>
      <c r="N264" s="150">
        <v>0</v>
      </c>
      <c r="O264" s="150">
        <f t="shared" si="32"/>
        <v>0</v>
      </c>
      <c r="P264" s="150">
        <v>0</v>
      </c>
      <c r="Q264" s="150">
        <f t="shared" si="33"/>
        <v>0</v>
      </c>
      <c r="R264" s="127">
        <v>0</v>
      </c>
      <c r="S264" s="127">
        <f t="shared" si="35"/>
        <v>0</v>
      </c>
      <c r="T264" s="127"/>
      <c r="U264" s="127" t="s">
        <v>163</v>
      </c>
      <c r="V264" s="118"/>
      <c r="W264" s="118"/>
    </row>
    <row r="265" spans="1:23" x14ac:dyDescent="0.2">
      <c r="A265" s="145">
        <v>190</v>
      </c>
      <c r="B265" s="146" t="s">
        <v>444</v>
      </c>
      <c r="C265" s="152" t="s">
        <v>445</v>
      </c>
      <c r="D265" s="147" t="s">
        <v>162</v>
      </c>
      <c r="E265" s="148">
        <v>2</v>
      </c>
      <c r="F265" s="149"/>
      <c r="G265" s="150">
        <f t="shared" si="28"/>
        <v>0</v>
      </c>
      <c r="H265" s="149">
        <v>750</v>
      </c>
      <c r="I265" s="150">
        <f t="shared" si="29"/>
        <v>1500</v>
      </c>
      <c r="J265" s="149">
        <v>0</v>
      </c>
      <c r="K265" s="150">
        <f t="shared" si="30"/>
        <v>0</v>
      </c>
      <c r="L265" s="150">
        <v>21</v>
      </c>
      <c r="M265" s="150">
        <f t="shared" si="31"/>
        <v>0</v>
      </c>
      <c r="N265" s="150">
        <v>0</v>
      </c>
      <c r="O265" s="150">
        <f t="shared" si="32"/>
        <v>0</v>
      </c>
      <c r="P265" s="150">
        <v>0</v>
      </c>
      <c r="Q265" s="150">
        <f t="shared" si="33"/>
        <v>0</v>
      </c>
      <c r="R265" s="127">
        <v>0</v>
      </c>
      <c r="S265" s="127">
        <f t="shared" si="35"/>
        <v>0</v>
      </c>
      <c r="T265" s="127"/>
      <c r="U265" s="127" t="s">
        <v>163</v>
      </c>
      <c r="V265" s="118"/>
      <c r="W265" s="118"/>
    </row>
    <row r="266" spans="1:23" x14ac:dyDescent="0.2">
      <c r="A266" s="145">
        <v>191</v>
      </c>
      <c r="B266" s="146" t="s">
        <v>446</v>
      </c>
      <c r="C266" s="152" t="s">
        <v>447</v>
      </c>
      <c r="D266" s="147" t="s">
        <v>162</v>
      </c>
      <c r="E266" s="148">
        <v>3</v>
      </c>
      <c r="F266" s="149"/>
      <c r="G266" s="150">
        <f t="shared" si="28"/>
        <v>0</v>
      </c>
      <c r="H266" s="149">
        <v>8500</v>
      </c>
      <c r="I266" s="150">
        <f t="shared" si="29"/>
        <v>25500</v>
      </c>
      <c r="J266" s="149">
        <v>0</v>
      </c>
      <c r="K266" s="150">
        <f t="shared" si="30"/>
        <v>0</v>
      </c>
      <c r="L266" s="150">
        <v>21</v>
      </c>
      <c r="M266" s="150">
        <f t="shared" si="31"/>
        <v>0</v>
      </c>
      <c r="N266" s="150">
        <v>0</v>
      </c>
      <c r="O266" s="150">
        <f t="shared" si="32"/>
        <v>0</v>
      </c>
      <c r="P266" s="150">
        <v>0</v>
      </c>
      <c r="Q266" s="150">
        <f t="shared" si="33"/>
        <v>0</v>
      </c>
      <c r="R266" s="127">
        <v>0</v>
      </c>
      <c r="S266" s="127">
        <f t="shared" si="35"/>
        <v>0</v>
      </c>
      <c r="T266" s="127"/>
      <c r="U266" s="127" t="s">
        <v>163</v>
      </c>
      <c r="V266" s="118"/>
      <c r="W266" s="118"/>
    </row>
    <row r="267" spans="1:23" x14ac:dyDescent="0.2">
      <c r="A267" s="145">
        <v>192</v>
      </c>
      <c r="B267" s="146" t="s">
        <v>448</v>
      </c>
      <c r="C267" s="152" t="s">
        <v>449</v>
      </c>
      <c r="D267" s="147" t="s">
        <v>162</v>
      </c>
      <c r="E267" s="148">
        <v>1</v>
      </c>
      <c r="F267" s="149"/>
      <c r="G267" s="150">
        <f t="shared" si="28"/>
        <v>0</v>
      </c>
      <c r="H267" s="149">
        <v>21500</v>
      </c>
      <c r="I267" s="150">
        <f t="shared" si="29"/>
        <v>21500</v>
      </c>
      <c r="J267" s="149">
        <v>0</v>
      </c>
      <c r="K267" s="150">
        <f t="shared" si="30"/>
        <v>0</v>
      </c>
      <c r="L267" s="150">
        <v>21</v>
      </c>
      <c r="M267" s="150">
        <f t="shared" si="31"/>
        <v>0</v>
      </c>
      <c r="N267" s="150">
        <v>0</v>
      </c>
      <c r="O267" s="150">
        <f t="shared" si="32"/>
        <v>0</v>
      </c>
      <c r="P267" s="150">
        <v>0</v>
      </c>
      <c r="Q267" s="150">
        <f t="shared" si="33"/>
        <v>0</v>
      </c>
      <c r="R267" s="127">
        <v>0</v>
      </c>
      <c r="S267" s="127">
        <f t="shared" si="35"/>
        <v>0</v>
      </c>
      <c r="T267" s="127"/>
      <c r="U267" s="127" t="s">
        <v>163</v>
      </c>
      <c r="V267" s="118"/>
      <c r="W267" s="118"/>
    </row>
    <row r="268" spans="1:23" x14ac:dyDescent="0.2">
      <c r="A268" s="145">
        <v>193</v>
      </c>
      <c r="B268" s="146" t="s">
        <v>450</v>
      </c>
      <c r="C268" s="152" t="s">
        <v>451</v>
      </c>
      <c r="D268" s="147" t="s">
        <v>162</v>
      </c>
      <c r="E268" s="148">
        <v>3</v>
      </c>
      <c r="F268" s="149"/>
      <c r="G268" s="150">
        <f t="shared" si="28"/>
        <v>0</v>
      </c>
      <c r="H268" s="149">
        <v>2600</v>
      </c>
      <c r="I268" s="150">
        <f t="shared" si="29"/>
        <v>7800</v>
      </c>
      <c r="J268" s="149">
        <v>0</v>
      </c>
      <c r="K268" s="150">
        <f t="shared" si="30"/>
        <v>0</v>
      </c>
      <c r="L268" s="150">
        <v>21</v>
      </c>
      <c r="M268" s="150">
        <f t="shared" si="31"/>
        <v>0</v>
      </c>
      <c r="N268" s="150">
        <v>0</v>
      </c>
      <c r="O268" s="150">
        <f t="shared" si="32"/>
        <v>0</v>
      </c>
      <c r="P268" s="150">
        <v>0</v>
      </c>
      <c r="Q268" s="150">
        <f t="shared" si="33"/>
        <v>0</v>
      </c>
      <c r="R268" s="127">
        <v>0</v>
      </c>
      <c r="S268" s="127">
        <f t="shared" si="35"/>
        <v>0</v>
      </c>
      <c r="T268" s="127"/>
      <c r="U268" s="127" t="s">
        <v>163</v>
      </c>
      <c r="V268" s="118"/>
      <c r="W268" s="118"/>
    </row>
    <row r="269" spans="1:23" x14ac:dyDescent="0.2">
      <c r="A269" s="145">
        <v>194</v>
      </c>
      <c r="B269" s="146" t="s">
        <v>452</v>
      </c>
      <c r="C269" s="152" t="s">
        <v>453</v>
      </c>
      <c r="D269" s="147" t="s">
        <v>171</v>
      </c>
      <c r="E269" s="148">
        <v>3</v>
      </c>
      <c r="F269" s="149"/>
      <c r="G269" s="150">
        <f t="shared" si="28"/>
        <v>0</v>
      </c>
      <c r="H269" s="149">
        <v>1200</v>
      </c>
      <c r="I269" s="150">
        <f t="shared" si="29"/>
        <v>3600</v>
      </c>
      <c r="J269" s="149">
        <v>0</v>
      </c>
      <c r="K269" s="150">
        <f t="shared" si="30"/>
        <v>0</v>
      </c>
      <c r="L269" s="150">
        <v>21</v>
      </c>
      <c r="M269" s="150">
        <f t="shared" si="31"/>
        <v>0</v>
      </c>
      <c r="N269" s="150">
        <v>0</v>
      </c>
      <c r="O269" s="150">
        <f t="shared" si="32"/>
        <v>0</v>
      </c>
      <c r="P269" s="150">
        <v>0</v>
      </c>
      <c r="Q269" s="150">
        <f t="shared" si="33"/>
        <v>0</v>
      </c>
      <c r="R269" s="127">
        <v>0</v>
      </c>
      <c r="S269" s="127">
        <f t="shared" si="35"/>
        <v>0</v>
      </c>
      <c r="T269" s="127"/>
      <c r="U269" s="127" t="s">
        <v>163</v>
      </c>
      <c r="V269" s="118"/>
      <c r="W269" s="118"/>
    </row>
    <row r="270" spans="1:23" x14ac:dyDescent="0.2">
      <c r="A270" s="145">
        <v>195</v>
      </c>
      <c r="B270" s="146" t="s">
        <v>454</v>
      </c>
      <c r="C270" s="152" t="s">
        <v>455</v>
      </c>
      <c r="D270" s="147" t="s">
        <v>171</v>
      </c>
      <c r="E270" s="148">
        <v>3</v>
      </c>
      <c r="F270" s="149"/>
      <c r="G270" s="150">
        <f t="shared" si="28"/>
        <v>0</v>
      </c>
      <c r="H270" s="149">
        <v>1800</v>
      </c>
      <c r="I270" s="150">
        <f t="shared" si="29"/>
        <v>5400</v>
      </c>
      <c r="J270" s="149">
        <v>0</v>
      </c>
      <c r="K270" s="150">
        <f t="shared" si="30"/>
        <v>0</v>
      </c>
      <c r="L270" s="150">
        <v>21</v>
      </c>
      <c r="M270" s="150">
        <f t="shared" si="31"/>
        <v>0</v>
      </c>
      <c r="N270" s="150">
        <v>0</v>
      </c>
      <c r="O270" s="150">
        <f t="shared" si="32"/>
        <v>0</v>
      </c>
      <c r="P270" s="150">
        <v>0</v>
      </c>
      <c r="Q270" s="150">
        <f t="shared" si="33"/>
        <v>0</v>
      </c>
      <c r="R270" s="127">
        <v>0</v>
      </c>
      <c r="S270" s="127">
        <f t="shared" si="35"/>
        <v>0</v>
      </c>
      <c r="T270" s="127"/>
      <c r="U270" s="127" t="s">
        <v>163</v>
      </c>
      <c r="V270" s="118"/>
      <c r="W270" s="118"/>
    </row>
    <row r="271" spans="1:23" x14ac:dyDescent="0.2">
      <c r="A271" s="145">
        <v>196</v>
      </c>
      <c r="B271" s="146" t="s">
        <v>456</v>
      </c>
      <c r="C271" s="152" t="s">
        <v>457</v>
      </c>
      <c r="D271" s="147" t="s">
        <v>171</v>
      </c>
      <c r="E271" s="148">
        <v>3</v>
      </c>
      <c r="F271" s="149"/>
      <c r="G271" s="150">
        <f t="shared" si="28"/>
        <v>0</v>
      </c>
      <c r="H271" s="149">
        <v>1900</v>
      </c>
      <c r="I271" s="150">
        <f t="shared" si="29"/>
        <v>5700</v>
      </c>
      <c r="J271" s="149">
        <v>0</v>
      </c>
      <c r="K271" s="150">
        <f t="shared" si="30"/>
        <v>0</v>
      </c>
      <c r="L271" s="150">
        <v>21</v>
      </c>
      <c r="M271" s="150">
        <f t="shared" si="31"/>
        <v>0</v>
      </c>
      <c r="N271" s="150">
        <v>0</v>
      </c>
      <c r="O271" s="150">
        <f t="shared" si="32"/>
        <v>0</v>
      </c>
      <c r="P271" s="150">
        <v>0</v>
      </c>
      <c r="Q271" s="150">
        <f t="shared" si="33"/>
        <v>0</v>
      </c>
      <c r="R271" s="127">
        <v>0</v>
      </c>
      <c r="S271" s="127">
        <f t="shared" si="35"/>
        <v>0</v>
      </c>
      <c r="T271" s="127"/>
      <c r="U271" s="127" t="s">
        <v>163</v>
      </c>
      <c r="V271" s="118"/>
      <c r="W271" s="118"/>
    </row>
    <row r="272" spans="1:23" x14ac:dyDescent="0.2">
      <c r="A272" s="145">
        <v>197</v>
      </c>
      <c r="B272" s="146" t="s">
        <v>458</v>
      </c>
      <c r="C272" s="152" t="s">
        <v>459</v>
      </c>
      <c r="D272" s="147" t="s">
        <v>171</v>
      </c>
      <c r="E272" s="148">
        <v>28</v>
      </c>
      <c r="F272" s="149"/>
      <c r="G272" s="150">
        <f t="shared" si="28"/>
        <v>0</v>
      </c>
      <c r="H272" s="149">
        <v>2700</v>
      </c>
      <c r="I272" s="150">
        <f t="shared" si="29"/>
        <v>75600</v>
      </c>
      <c r="J272" s="149">
        <v>0</v>
      </c>
      <c r="K272" s="150">
        <f t="shared" si="30"/>
        <v>0</v>
      </c>
      <c r="L272" s="150">
        <v>21</v>
      </c>
      <c r="M272" s="150">
        <f t="shared" si="31"/>
        <v>0</v>
      </c>
      <c r="N272" s="150">
        <v>0</v>
      </c>
      <c r="O272" s="150">
        <f t="shared" si="32"/>
        <v>0</v>
      </c>
      <c r="P272" s="150">
        <v>0</v>
      </c>
      <c r="Q272" s="150">
        <f t="shared" si="33"/>
        <v>0</v>
      </c>
      <c r="R272" s="127">
        <v>0</v>
      </c>
      <c r="S272" s="127">
        <f t="shared" si="35"/>
        <v>0</v>
      </c>
      <c r="T272" s="127"/>
      <c r="U272" s="127" t="s">
        <v>163</v>
      </c>
      <c r="V272" s="118"/>
      <c r="W272" s="118"/>
    </row>
    <row r="273" spans="1:23" ht="22.5" x14ac:dyDescent="0.2">
      <c r="A273" s="145">
        <v>198</v>
      </c>
      <c r="B273" s="146" t="s">
        <v>460</v>
      </c>
      <c r="C273" s="152" t="s">
        <v>461</v>
      </c>
      <c r="D273" s="147" t="s">
        <v>162</v>
      </c>
      <c r="E273" s="148">
        <v>3</v>
      </c>
      <c r="F273" s="149"/>
      <c r="G273" s="150">
        <f t="shared" si="28"/>
        <v>0</v>
      </c>
      <c r="H273" s="149">
        <v>14640</v>
      </c>
      <c r="I273" s="150">
        <f t="shared" si="29"/>
        <v>43920</v>
      </c>
      <c r="J273" s="149">
        <v>0</v>
      </c>
      <c r="K273" s="150">
        <f t="shared" si="30"/>
        <v>0</v>
      </c>
      <c r="L273" s="150">
        <v>21</v>
      </c>
      <c r="M273" s="150">
        <f t="shared" si="31"/>
        <v>0</v>
      </c>
      <c r="N273" s="150">
        <v>0</v>
      </c>
      <c r="O273" s="150">
        <f t="shared" si="32"/>
        <v>0</v>
      </c>
      <c r="P273" s="150">
        <v>0</v>
      </c>
      <c r="Q273" s="150">
        <f t="shared" si="33"/>
        <v>0</v>
      </c>
      <c r="R273" s="127">
        <v>0</v>
      </c>
      <c r="S273" s="127">
        <f t="shared" si="35"/>
        <v>0</v>
      </c>
      <c r="T273" s="127"/>
      <c r="U273" s="127" t="s">
        <v>163</v>
      </c>
      <c r="V273" s="118"/>
      <c r="W273" s="118"/>
    </row>
    <row r="274" spans="1:23" x14ac:dyDescent="0.2">
      <c r="A274" s="145">
        <v>199</v>
      </c>
      <c r="B274" s="146" t="s">
        <v>462</v>
      </c>
      <c r="C274" s="152" t="s">
        <v>463</v>
      </c>
      <c r="D274" s="147" t="s">
        <v>162</v>
      </c>
      <c r="E274" s="148">
        <v>2</v>
      </c>
      <c r="F274" s="149"/>
      <c r="G274" s="150">
        <f t="shared" si="28"/>
        <v>0</v>
      </c>
      <c r="H274" s="149">
        <v>620</v>
      </c>
      <c r="I274" s="150">
        <f t="shared" si="29"/>
        <v>1240</v>
      </c>
      <c r="J274" s="149">
        <v>0</v>
      </c>
      <c r="K274" s="150">
        <f t="shared" si="30"/>
        <v>0</v>
      </c>
      <c r="L274" s="150">
        <v>21</v>
      </c>
      <c r="M274" s="150">
        <f t="shared" si="31"/>
        <v>0</v>
      </c>
      <c r="N274" s="150">
        <v>0</v>
      </c>
      <c r="O274" s="150">
        <f t="shared" si="32"/>
        <v>0</v>
      </c>
      <c r="P274" s="150">
        <v>0</v>
      </c>
      <c r="Q274" s="150">
        <f t="shared" si="33"/>
        <v>0</v>
      </c>
      <c r="R274" s="127">
        <v>0</v>
      </c>
      <c r="S274" s="127">
        <f t="shared" si="35"/>
        <v>0</v>
      </c>
      <c r="T274" s="127"/>
      <c r="U274" s="127" t="s">
        <v>163</v>
      </c>
      <c r="V274" s="118"/>
      <c r="W274" s="118"/>
    </row>
    <row r="275" spans="1:23" x14ac:dyDescent="0.2">
      <c r="A275" s="145">
        <v>200</v>
      </c>
      <c r="B275" s="146" t="s">
        <v>464</v>
      </c>
      <c r="C275" s="152" t="s">
        <v>465</v>
      </c>
      <c r="D275" s="147" t="s">
        <v>162</v>
      </c>
      <c r="E275" s="148">
        <v>9</v>
      </c>
      <c r="F275" s="149"/>
      <c r="G275" s="150">
        <f t="shared" si="28"/>
        <v>0</v>
      </c>
      <c r="H275" s="149">
        <v>7500</v>
      </c>
      <c r="I275" s="150">
        <f t="shared" si="29"/>
        <v>67500</v>
      </c>
      <c r="J275" s="149">
        <v>0</v>
      </c>
      <c r="K275" s="150">
        <f t="shared" si="30"/>
        <v>0</v>
      </c>
      <c r="L275" s="150">
        <v>21</v>
      </c>
      <c r="M275" s="150">
        <f t="shared" si="31"/>
        <v>0</v>
      </c>
      <c r="N275" s="150">
        <v>0</v>
      </c>
      <c r="O275" s="150">
        <f t="shared" si="32"/>
        <v>0</v>
      </c>
      <c r="P275" s="150">
        <v>0</v>
      </c>
      <c r="Q275" s="150">
        <f t="shared" si="33"/>
        <v>0</v>
      </c>
      <c r="R275" s="127">
        <v>0</v>
      </c>
      <c r="S275" s="127">
        <f t="shared" si="35"/>
        <v>0</v>
      </c>
      <c r="T275" s="127"/>
      <c r="U275" s="127" t="s">
        <v>163</v>
      </c>
      <c r="V275" s="118"/>
      <c r="W275" s="118"/>
    </row>
    <row r="276" spans="1:23" x14ac:dyDescent="0.2">
      <c r="A276" s="145">
        <v>201</v>
      </c>
      <c r="B276" s="146" t="s">
        <v>466</v>
      </c>
      <c r="C276" s="152" t="s">
        <v>467</v>
      </c>
      <c r="D276" s="147" t="s">
        <v>171</v>
      </c>
      <c r="E276" s="148">
        <v>38</v>
      </c>
      <c r="F276" s="149"/>
      <c r="G276" s="150">
        <f t="shared" si="28"/>
        <v>0</v>
      </c>
      <c r="H276" s="149">
        <v>460</v>
      </c>
      <c r="I276" s="150">
        <f t="shared" si="29"/>
        <v>17480</v>
      </c>
      <c r="J276" s="149">
        <v>0</v>
      </c>
      <c r="K276" s="150">
        <f t="shared" si="30"/>
        <v>0</v>
      </c>
      <c r="L276" s="150">
        <v>21</v>
      </c>
      <c r="M276" s="150">
        <f t="shared" si="31"/>
        <v>0</v>
      </c>
      <c r="N276" s="150">
        <v>0</v>
      </c>
      <c r="O276" s="150">
        <f t="shared" si="32"/>
        <v>0</v>
      </c>
      <c r="P276" s="150">
        <v>0</v>
      </c>
      <c r="Q276" s="150">
        <f t="shared" si="33"/>
        <v>0</v>
      </c>
      <c r="R276" s="127">
        <v>0</v>
      </c>
      <c r="S276" s="127">
        <f t="shared" si="35"/>
        <v>0</v>
      </c>
      <c r="T276" s="127"/>
      <c r="U276" s="127" t="s">
        <v>163</v>
      </c>
      <c r="V276" s="118"/>
      <c r="W276" s="118"/>
    </row>
    <row r="277" spans="1:23" x14ac:dyDescent="0.2">
      <c r="A277" s="145">
        <v>202</v>
      </c>
      <c r="B277" s="146" t="s">
        <v>468</v>
      </c>
      <c r="C277" s="152" t="s">
        <v>469</v>
      </c>
      <c r="D277" s="147" t="s">
        <v>162</v>
      </c>
      <c r="E277" s="148">
        <v>1</v>
      </c>
      <c r="F277" s="149"/>
      <c r="G277" s="150">
        <f t="shared" si="28"/>
        <v>0</v>
      </c>
      <c r="H277" s="149">
        <v>7800</v>
      </c>
      <c r="I277" s="150">
        <f t="shared" si="29"/>
        <v>7800</v>
      </c>
      <c r="J277" s="149">
        <v>0</v>
      </c>
      <c r="K277" s="150">
        <f t="shared" si="30"/>
        <v>0</v>
      </c>
      <c r="L277" s="150">
        <v>21</v>
      </c>
      <c r="M277" s="150">
        <f t="shared" si="31"/>
        <v>0</v>
      </c>
      <c r="N277" s="150">
        <v>0</v>
      </c>
      <c r="O277" s="150">
        <f t="shared" si="32"/>
        <v>0</v>
      </c>
      <c r="P277" s="150">
        <v>0</v>
      </c>
      <c r="Q277" s="150">
        <f t="shared" si="33"/>
        <v>0</v>
      </c>
      <c r="R277" s="127">
        <v>0</v>
      </c>
      <c r="S277" s="127">
        <f t="shared" si="35"/>
        <v>0</v>
      </c>
      <c r="T277" s="127"/>
      <c r="U277" s="127" t="s">
        <v>163</v>
      </c>
      <c r="V277" s="118"/>
      <c r="W277" s="118"/>
    </row>
    <row r="278" spans="1:23" x14ac:dyDescent="0.2">
      <c r="A278" s="145">
        <v>203</v>
      </c>
      <c r="B278" s="146" t="s">
        <v>470</v>
      </c>
      <c r="C278" s="152" t="s">
        <v>471</v>
      </c>
      <c r="D278" s="147" t="s">
        <v>162</v>
      </c>
      <c r="E278" s="148">
        <v>3</v>
      </c>
      <c r="F278" s="149"/>
      <c r="G278" s="150">
        <f t="shared" si="28"/>
        <v>0</v>
      </c>
      <c r="H278" s="149">
        <v>2800</v>
      </c>
      <c r="I278" s="150">
        <f t="shared" si="29"/>
        <v>8400</v>
      </c>
      <c r="J278" s="149">
        <v>0</v>
      </c>
      <c r="K278" s="150">
        <f t="shared" si="30"/>
        <v>0</v>
      </c>
      <c r="L278" s="150">
        <v>21</v>
      </c>
      <c r="M278" s="150">
        <f t="shared" si="31"/>
        <v>0</v>
      </c>
      <c r="N278" s="150">
        <v>0</v>
      </c>
      <c r="O278" s="150">
        <f t="shared" si="32"/>
        <v>0</v>
      </c>
      <c r="P278" s="150">
        <v>0</v>
      </c>
      <c r="Q278" s="150">
        <f t="shared" si="33"/>
        <v>0</v>
      </c>
      <c r="R278" s="127">
        <v>0</v>
      </c>
      <c r="S278" s="127">
        <f t="shared" si="35"/>
        <v>0</v>
      </c>
      <c r="T278" s="127"/>
      <c r="U278" s="127" t="s">
        <v>163</v>
      </c>
      <c r="V278" s="118"/>
      <c r="W278" s="118"/>
    </row>
    <row r="279" spans="1:23" ht="22.5" x14ac:dyDescent="0.2">
      <c r="A279" s="145">
        <v>204</v>
      </c>
      <c r="B279" s="146" t="s">
        <v>472</v>
      </c>
      <c r="C279" s="152" t="s">
        <v>473</v>
      </c>
      <c r="D279" s="147" t="s">
        <v>385</v>
      </c>
      <c r="E279" s="148">
        <v>7</v>
      </c>
      <c r="F279" s="149"/>
      <c r="G279" s="150">
        <f t="shared" si="28"/>
        <v>0</v>
      </c>
      <c r="H279" s="149">
        <v>4800</v>
      </c>
      <c r="I279" s="150">
        <f t="shared" si="29"/>
        <v>33600</v>
      </c>
      <c r="J279" s="149">
        <v>0</v>
      </c>
      <c r="K279" s="150">
        <f t="shared" si="30"/>
        <v>0</v>
      </c>
      <c r="L279" s="150">
        <v>21</v>
      </c>
      <c r="M279" s="150">
        <f t="shared" si="31"/>
        <v>0</v>
      </c>
      <c r="N279" s="150">
        <v>0</v>
      </c>
      <c r="O279" s="150">
        <f t="shared" si="32"/>
        <v>0</v>
      </c>
      <c r="P279" s="150">
        <v>0</v>
      </c>
      <c r="Q279" s="150">
        <f t="shared" si="33"/>
        <v>0</v>
      </c>
      <c r="R279" s="127">
        <v>0</v>
      </c>
      <c r="S279" s="127">
        <f t="shared" si="35"/>
        <v>0</v>
      </c>
      <c r="T279" s="127"/>
      <c r="U279" s="127" t="s">
        <v>163</v>
      </c>
      <c r="V279" s="118"/>
      <c r="W279" s="118"/>
    </row>
    <row r="280" spans="1:23" ht="22.5" x14ac:dyDescent="0.2">
      <c r="A280" s="145">
        <v>205</v>
      </c>
      <c r="B280" s="146" t="s">
        <v>474</v>
      </c>
      <c r="C280" s="152" t="s">
        <v>475</v>
      </c>
      <c r="D280" s="147" t="s">
        <v>385</v>
      </c>
      <c r="E280" s="148">
        <v>8</v>
      </c>
      <c r="F280" s="149"/>
      <c r="G280" s="150">
        <f t="shared" si="28"/>
        <v>0</v>
      </c>
      <c r="H280" s="149">
        <v>4900</v>
      </c>
      <c r="I280" s="150">
        <f t="shared" si="29"/>
        <v>39200</v>
      </c>
      <c r="J280" s="149">
        <v>0</v>
      </c>
      <c r="K280" s="150">
        <f t="shared" si="30"/>
        <v>0</v>
      </c>
      <c r="L280" s="150">
        <v>21</v>
      </c>
      <c r="M280" s="150">
        <f t="shared" si="31"/>
        <v>0</v>
      </c>
      <c r="N280" s="150">
        <v>0</v>
      </c>
      <c r="O280" s="150">
        <f t="shared" si="32"/>
        <v>0</v>
      </c>
      <c r="P280" s="150">
        <v>0</v>
      </c>
      <c r="Q280" s="150">
        <f t="shared" si="33"/>
        <v>0</v>
      </c>
      <c r="R280" s="127">
        <v>0</v>
      </c>
      <c r="S280" s="127">
        <f t="shared" si="35"/>
        <v>0</v>
      </c>
      <c r="T280" s="127"/>
      <c r="U280" s="127" t="s">
        <v>163</v>
      </c>
      <c r="V280" s="118"/>
      <c r="W280" s="118"/>
    </row>
    <row r="281" spans="1:23" x14ac:dyDescent="0.2">
      <c r="A281" s="145">
        <v>206</v>
      </c>
      <c r="B281" s="146" t="s">
        <v>476</v>
      </c>
      <c r="C281" s="152" t="s">
        <v>477</v>
      </c>
      <c r="D281" s="147" t="s">
        <v>162</v>
      </c>
      <c r="E281" s="148">
        <v>1</v>
      </c>
      <c r="F281" s="149"/>
      <c r="G281" s="150">
        <f t="shared" si="28"/>
        <v>0</v>
      </c>
      <c r="H281" s="149">
        <v>18900</v>
      </c>
      <c r="I281" s="150">
        <f t="shared" si="29"/>
        <v>18900</v>
      </c>
      <c r="J281" s="149">
        <v>0</v>
      </c>
      <c r="K281" s="150">
        <f t="shared" si="30"/>
        <v>0</v>
      </c>
      <c r="L281" s="150">
        <v>21</v>
      </c>
      <c r="M281" s="150">
        <f t="shared" si="31"/>
        <v>0</v>
      </c>
      <c r="N281" s="150">
        <v>0</v>
      </c>
      <c r="O281" s="150">
        <f t="shared" si="32"/>
        <v>0</v>
      </c>
      <c r="P281" s="150">
        <v>0</v>
      </c>
      <c r="Q281" s="150">
        <f t="shared" si="33"/>
        <v>0</v>
      </c>
      <c r="R281" s="127">
        <v>0</v>
      </c>
      <c r="S281" s="127">
        <f t="shared" si="35"/>
        <v>0</v>
      </c>
      <c r="T281" s="127"/>
      <c r="U281" s="127" t="s">
        <v>163</v>
      </c>
      <c r="V281" s="118"/>
      <c r="W281" s="118"/>
    </row>
    <row r="282" spans="1:23" x14ac:dyDescent="0.2">
      <c r="A282" s="145">
        <v>207</v>
      </c>
      <c r="B282" s="146" t="s">
        <v>478</v>
      </c>
      <c r="C282" s="152" t="s">
        <v>479</v>
      </c>
      <c r="D282" s="147" t="s">
        <v>162</v>
      </c>
      <c r="E282" s="148">
        <v>1</v>
      </c>
      <c r="F282" s="149"/>
      <c r="G282" s="150">
        <f t="shared" si="28"/>
        <v>0</v>
      </c>
      <c r="H282" s="149">
        <v>2550</v>
      </c>
      <c r="I282" s="150">
        <f t="shared" si="29"/>
        <v>2550</v>
      </c>
      <c r="J282" s="149">
        <v>0</v>
      </c>
      <c r="K282" s="150">
        <f t="shared" si="30"/>
        <v>0</v>
      </c>
      <c r="L282" s="150">
        <v>21</v>
      </c>
      <c r="M282" s="150">
        <f t="shared" si="31"/>
        <v>0</v>
      </c>
      <c r="N282" s="150">
        <v>0</v>
      </c>
      <c r="O282" s="150">
        <f t="shared" si="32"/>
        <v>0</v>
      </c>
      <c r="P282" s="150">
        <v>0</v>
      </c>
      <c r="Q282" s="150">
        <f t="shared" si="33"/>
        <v>0</v>
      </c>
      <c r="R282" s="127">
        <v>0</v>
      </c>
      <c r="S282" s="127">
        <f t="shared" si="35"/>
        <v>0</v>
      </c>
      <c r="T282" s="127"/>
      <c r="U282" s="127" t="s">
        <v>163</v>
      </c>
      <c r="V282" s="118"/>
      <c r="W282" s="118"/>
    </row>
    <row r="283" spans="1:23" x14ac:dyDescent="0.2">
      <c r="A283" s="145">
        <v>208</v>
      </c>
      <c r="B283" s="146" t="s">
        <v>480</v>
      </c>
      <c r="C283" s="152" t="s">
        <v>481</v>
      </c>
      <c r="D283" s="147" t="s">
        <v>162</v>
      </c>
      <c r="E283" s="148">
        <v>1</v>
      </c>
      <c r="F283" s="149"/>
      <c r="G283" s="150">
        <f t="shared" si="28"/>
        <v>0</v>
      </c>
      <c r="H283" s="149">
        <v>3500</v>
      </c>
      <c r="I283" s="150">
        <f t="shared" si="29"/>
        <v>3500</v>
      </c>
      <c r="J283" s="149">
        <v>0</v>
      </c>
      <c r="K283" s="150">
        <f t="shared" si="30"/>
        <v>0</v>
      </c>
      <c r="L283" s="150">
        <v>21</v>
      </c>
      <c r="M283" s="150">
        <f t="shared" si="31"/>
        <v>0</v>
      </c>
      <c r="N283" s="150">
        <v>0</v>
      </c>
      <c r="O283" s="150">
        <f t="shared" si="32"/>
        <v>0</v>
      </c>
      <c r="P283" s="150">
        <v>0</v>
      </c>
      <c r="Q283" s="150">
        <f t="shared" si="33"/>
        <v>0</v>
      </c>
      <c r="R283" s="127">
        <v>0</v>
      </c>
      <c r="S283" s="127">
        <f t="shared" si="35"/>
        <v>0</v>
      </c>
      <c r="T283" s="127"/>
      <c r="U283" s="127" t="s">
        <v>163</v>
      </c>
      <c r="V283" s="118"/>
      <c r="W283" s="118"/>
    </row>
    <row r="284" spans="1:23" x14ac:dyDescent="0.2">
      <c r="A284" s="145">
        <v>209</v>
      </c>
      <c r="B284" s="146" t="s">
        <v>482</v>
      </c>
      <c r="C284" s="152" t="s">
        <v>483</v>
      </c>
      <c r="D284" s="147" t="s">
        <v>162</v>
      </c>
      <c r="E284" s="148">
        <v>1</v>
      </c>
      <c r="F284" s="149"/>
      <c r="G284" s="150">
        <f t="shared" si="28"/>
        <v>0</v>
      </c>
      <c r="H284" s="149">
        <v>3700</v>
      </c>
      <c r="I284" s="150">
        <f t="shared" si="29"/>
        <v>3700</v>
      </c>
      <c r="J284" s="149">
        <v>0</v>
      </c>
      <c r="K284" s="150">
        <f t="shared" si="30"/>
        <v>0</v>
      </c>
      <c r="L284" s="150">
        <v>21</v>
      </c>
      <c r="M284" s="150">
        <f t="shared" si="31"/>
        <v>0</v>
      </c>
      <c r="N284" s="150">
        <v>0</v>
      </c>
      <c r="O284" s="150">
        <f t="shared" si="32"/>
        <v>0</v>
      </c>
      <c r="P284" s="150">
        <v>0</v>
      </c>
      <c r="Q284" s="150">
        <f t="shared" si="33"/>
        <v>0</v>
      </c>
      <c r="R284" s="127">
        <v>0</v>
      </c>
      <c r="S284" s="127">
        <f t="shared" si="35"/>
        <v>0</v>
      </c>
      <c r="T284" s="127"/>
      <c r="U284" s="127" t="s">
        <v>163</v>
      </c>
      <c r="V284" s="118"/>
      <c r="W284" s="118"/>
    </row>
    <row r="285" spans="1:23" x14ac:dyDescent="0.2">
      <c r="A285" s="145">
        <v>210</v>
      </c>
      <c r="B285" s="146" t="s">
        <v>484</v>
      </c>
      <c r="C285" s="152" t="s">
        <v>485</v>
      </c>
      <c r="D285" s="147" t="s">
        <v>162</v>
      </c>
      <c r="E285" s="148">
        <v>5</v>
      </c>
      <c r="F285" s="149"/>
      <c r="G285" s="150">
        <f t="shared" si="28"/>
        <v>0</v>
      </c>
      <c r="H285" s="149">
        <v>1500</v>
      </c>
      <c r="I285" s="150">
        <f t="shared" si="29"/>
        <v>7500</v>
      </c>
      <c r="J285" s="149">
        <v>0</v>
      </c>
      <c r="K285" s="150">
        <f t="shared" si="30"/>
        <v>0</v>
      </c>
      <c r="L285" s="150">
        <v>21</v>
      </c>
      <c r="M285" s="150">
        <f t="shared" si="31"/>
        <v>0</v>
      </c>
      <c r="N285" s="150">
        <v>0</v>
      </c>
      <c r="O285" s="150">
        <f t="shared" si="32"/>
        <v>0</v>
      </c>
      <c r="P285" s="150">
        <v>0</v>
      </c>
      <c r="Q285" s="150">
        <f t="shared" si="33"/>
        <v>0</v>
      </c>
      <c r="R285" s="127">
        <v>0</v>
      </c>
      <c r="S285" s="127">
        <f t="shared" si="35"/>
        <v>0</v>
      </c>
      <c r="T285" s="127"/>
      <c r="U285" s="127" t="s">
        <v>163</v>
      </c>
      <c r="V285" s="118"/>
      <c r="W285" s="118"/>
    </row>
    <row r="286" spans="1:23" x14ac:dyDescent="0.2">
      <c r="A286" s="145">
        <v>211</v>
      </c>
      <c r="B286" s="146" t="s">
        <v>486</v>
      </c>
      <c r="C286" s="152" t="s">
        <v>487</v>
      </c>
      <c r="D286" s="147" t="s">
        <v>162</v>
      </c>
      <c r="E286" s="148">
        <v>17</v>
      </c>
      <c r="F286" s="149"/>
      <c r="G286" s="150">
        <f t="shared" si="28"/>
        <v>0</v>
      </c>
      <c r="H286" s="149">
        <v>10500</v>
      </c>
      <c r="I286" s="150">
        <f t="shared" si="29"/>
        <v>178500</v>
      </c>
      <c r="J286" s="149">
        <v>0</v>
      </c>
      <c r="K286" s="150">
        <f t="shared" si="30"/>
        <v>0</v>
      </c>
      <c r="L286" s="150">
        <v>21</v>
      </c>
      <c r="M286" s="150">
        <f t="shared" si="31"/>
        <v>0</v>
      </c>
      <c r="N286" s="150">
        <v>0</v>
      </c>
      <c r="O286" s="150">
        <f t="shared" si="32"/>
        <v>0</v>
      </c>
      <c r="P286" s="150">
        <v>0</v>
      </c>
      <c r="Q286" s="150">
        <f t="shared" si="33"/>
        <v>0</v>
      </c>
      <c r="R286" s="127">
        <v>0</v>
      </c>
      <c r="S286" s="127">
        <f t="shared" si="35"/>
        <v>0</v>
      </c>
      <c r="T286" s="127"/>
      <c r="U286" s="127" t="s">
        <v>163</v>
      </c>
      <c r="V286" s="118"/>
      <c r="W286" s="118"/>
    </row>
    <row r="287" spans="1:23" x14ac:dyDescent="0.2">
      <c r="A287" s="145">
        <v>212</v>
      </c>
      <c r="B287" s="146" t="s">
        <v>488</v>
      </c>
      <c r="C287" s="152" t="s">
        <v>489</v>
      </c>
      <c r="D287" s="147" t="s">
        <v>171</v>
      </c>
      <c r="E287" s="148">
        <v>2</v>
      </c>
      <c r="F287" s="149"/>
      <c r="G287" s="150">
        <f t="shared" si="28"/>
        <v>0</v>
      </c>
      <c r="H287" s="149">
        <v>150</v>
      </c>
      <c r="I287" s="150">
        <f t="shared" si="29"/>
        <v>300</v>
      </c>
      <c r="J287" s="149">
        <v>0</v>
      </c>
      <c r="K287" s="150">
        <f t="shared" si="30"/>
        <v>0</v>
      </c>
      <c r="L287" s="150">
        <v>21</v>
      </c>
      <c r="M287" s="150">
        <f t="shared" si="31"/>
        <v>0</v>
      </c>
      <c r="N287" s="150">
        <v>0</v>
      </c>
      <c r="O287" s="150">
        <f t="shared" si="32"/>
        <v>0</v>
      </c>
      <c r="P287" s="150">
        <v>0</v>
      </c>
      <c r="Q287" s="150">
        <f t="shared" si="33"/>
        <v>0</v>
      </c>
      <c r="R287" s="127">
        <v>0</v>
      </c>
      <c r="S287" s="127">
        <f t="shared" si="35"/>
        <v>0</v>
      </c>
      <c r="T287" s="127"/>
      <c r="U287" s="127" t="s">
        <v>163</v>
      </c>
      <c r="V287" s="118"/>
      <c r="W287" s="118"/>
    </row>
    <row r="288" spans="1:23" x14ac:dyDescent="0.2">
      <c r="A288" s="145">
        <v>213</v>
      </c>
      <c r="B288" s="146" t="s">
        <v>490</v>
      </c>
      <c r="C288" s="152" t="s">
        <v>491</v>
      </c>
      <c r="D288" s="147" t="s">
        <v>171</v>
      </c>
      <c r="E288" s="148">
        <v>2</v>
      </c>
      <c r="F288" s="149"/>
      <c r="G288" s="150">
        <f t="shared" si="28"/>
        <v>0</v>
      </c>
      <c r="H288" s="149">
        <v>950</v>
      </c>
      <c r="I288" s="150">
        <f t="shared" si="29"/>
        <v>1900</v>
      </c>
      <c r="J288" s="149">
        <v>0</v>
      </c>
      <c r="K288" s="150">
        <f t="shared" si="30"/>
        <v>0</v>
      </c>
      <c r="L288" s="150">
        <v>21</v>
      </c>
      <c r="M288" s="150">
        <f t="shared" si="31"/>
        <v>0</v>
      </c>
      <c r="N288" s="150">
        <v>0</v>
      </c>
      <c r="O288" s="150">
        <f t="shared" si="32"/>
        <v>0</v>
      </c>
      <c r="P288" s="150">
        <v>0</v>
      </c>
      <c r="Q288" s="150">
        <f t="shared" si="33"/>
        <v>0</v>
      </c>
      <c r="R288" s="127">
        <v>0</v>
      </c>
      <c r="S288" s="127">
        <f t="shared" si="35"/>
        <v>0</v>
      </c>
      <c r="T288" s="127"/>
      <c r="U288" s="127" t="s">
        <v>163</v>
      </c>
      <c r="V288" s="118"/>
      <c r="W288" s="118"/>
    </row>
    <row r="289" spans="1:23" x14ac:dyDescent="0.2">
      <c r="A289" s="145">
        <v>214</v>
      </c>
      <c r="B289" s="146" t="s">
        <v>492</v>
      </c>
      <c r="C289" s="152" t="s">
        <v>493</v>
      </c>
      <c r="D289" s="147" t="s">
        <v>162</v>
      </c>
      <c r="E289" s="148">
        <v>2</v>
      </c>
      <c r="F289" s="149"/>
      <c r="G289" s="150">
        <f t="shared" si="28"/>
        <v>0</v>
      </c>
      <c r="H289" s="149">
        <v>320</v>
      </c>
      <c r="I289" s="150">
        <f t="shared" si="29"/>
        <v>640</v>
      </c>
      <c r="J289" s="149">
        <v>0</v>
      </c>
      <c r="K289" s="150">
        <f t="shared" si="30"/>
        <v>0</v>
      </c>
      <c r="L289" s="150">
        <v>21</v>
      </c>
      <c r="M289" s="150">
        <f t="shared" si="31"/>
        <v>0</v>
      </c>
      <c r="N289" s="150">
        <v>0</v>
      </c>
      <c r="O289" s="150">
        <f t="shared" si="32"/>
        <v>0</v>
      </c>
      <c r="P289" s="150">
        <v>0</v>
      </c>
      <c r="Q289" s="150">
        <f t="shared" si="33"/>
        <v>0</v>
      </c>
      <c r="R289" s="127">
        <v>0</v>
      </c>
      <c r="S289" s="127">
        <f t="shared" si="35"/>
        <v>0</v>
      </c>
      <c r="T289" s="127"/>
      <c r="U289" s="127" t="s">
        <v>163</v>
      </c>
      <c r="V289" s="118"/>
      <c r="W289" s="118"/>
    </row>
    <row r="290" spans="1:23" x14ac:dyDescent="0.2">
      <c r="A290" s="139">
        <v>215</v>
      </c>
      <c r="B290" s="140" t="s">
        <v>494</v>
      </c>
      <c r="C290" s="152" t="s">
        <v>495</v>
      </c>
      <c r="D290" s="141" t="s">
        <v>0</v>
      </c>
      <c r="E290" s="142">
        <v>24787.040000000001</v>
      </c>
      <c r="F290" s="143"/>
      <c r="G290" s="144">
        <f t="shared" si="28"/>
        <v>0</v>
      </c>
      <c r="H290" s="143">
        <v>0</v>
      </c>
      <c r="I290" s="144">
        <f t="shared" si="29"/>
        <v>0</v>
      </c>
      <c r="J290" s="143">
        <v>0.31</v>
      </c>
      <c r="K290" s="144">
        <f t="shared" si="30"/>
        <v>7683.98</v>
      </c>
      <c r="L290" s="144">
        <v>21</v>
      </c>
      <c r="M290" s="144">
        <f t="shared" si="31"/>
        <v>0</v>
      </c>
      <c r="N290" s="144">
        <v>0</v>
      </c>
      <c r="O290" s="144">
        <f t="shared" si="32"/>
        <v>0</v>
      </c>
      <c r="P290" s="144">
        <v>0</v>
      </c>
      <c r="Q290" s="144">
        <f t="shared" si="33"/>
        <v>0</v>
      </c>
      <c r="R290" s="127">
        <v>0</v>
      </c>
      <c r="S290" s="127">
        <f t="shared" si="35"/>
        <v>0</v>
      </c>
      <c r="T290" s="127"/>
      <c r="U290" s="127" t="s">
        <v>190</v>
      </c>
      <c r="V290" s="118"/>
      <c r="W290" s="118"/>
    </row>
    <row r="291" spans="1:23" x14ac:dyDescent="0.2">
      <c r="A291" s="125"/>
      <c r="B291" s="126"/>
      <c r="C291" s="214" t="s">
        <v>379</v>
      </c>
      <c r="D291" s="215"/>
      <c r="E291" s="215"/>
      <c r="F291" s="215"/>
      <c r="G291" s="215"/>
      <c r="H291" s="127"/>
      <c r="I291" s="127"/>
      <c r="J291" s="127"/>
      <c r="K291" s="127"/>
      <c r="L291" s="127"/>
      <c r="M291" s="127"/>
      <c r="N291" s="127"/>
      <c r="O291" s="127"/>
      <c r="P291" s="127"/>
      <c r="Q291" s="127"/>
      <c r="R291" s="127"/>
      <c r="S291" s="127"/>
      <c r="T291" s="127"/>
      <c r="U291" s="127"/>
      <c r="V291" s="118"/>
      <c r="W291" s="118"/>
    </row>
    <row r="292" spans="1:23" x14ac:dyDescent="0.2">
      <c r="A292" s="131" t="s">
        <v>93</v>
      </c>
      <c r="B292" s="132" t="s">
        <v>70</v>
      </c>
      <c r="C292" s="155" t="s">
        <v>71</v>
      </c>
      <c r="D292" s="133"/>
      <c r="E292" s="134"/>
      <c r="F292" s="135"/>
      <c r="G292" s="135">
        <f>SUMIF(AD293:AD293,"&lt;&gt;NOR",G293:G293)</f>
        <v>0</v>
      </c>
      <c r="H292" s="135"/>
      <c r="I292" s="135">
        <f>SUM(I293:I293)</f>
        <v>22500</v>
      </c>
      <c r="J292" s="135"/>
      <c r="K292" s="135">
        <f>SUM(K293:K293)</f>
        <v>0</v>
      </c>
      <c r="L292" s="135"/>
      <c r="M292" s="135">
        <f>SUM(M293:M293)</f>
        <v>0</v>
      </c>
      <c r="N292" s="135"/>
      <c r="O292" s="135">
        <f>SUM(O293:O293)</f>
        <v>0</v>
      </c>
      <c r="P292" s="135"/>
      <c r="Q292" s="135">
        <f>SUM(Q293:Q293)</f>
        <v>0</v>
      </c>
      <c r="R292" s="130"/>
      <c r="S292" s="130">
        <f>SUM(S293:S293)</f>
        <v>0</v>
      </c>
      <c r="T292" s="130"/>
      <c r="U292" s="130"/>
      <c r="W292" s="118"/>
    </row>
    <row r="293" spans="1:23" x14ac:dyDescent="0.2">
      <c r="A293" s="139">
        <v>216</v>
      </c>
      <c r="B293" s="140" t="s">
        <v>160</v>
      </c>
      <c r="C293" s="156" t="s">
        <v>496</v>
      </c>
      <c r="D293" s="141" t="s">
        <v>497</v>
      </c>
      <c r="E293" s="142">
        <v>150</v>
      </c>
      <c r="F293" s="143"/>
      <c r="G293" s="144">
        <f>ROUND(E293*F293,2)</f>
        <v>0</v>
      </c>
      <c r="H293" s="143">
        <v>150</v>
      </c>
      <c r="I293" s="144">
        <f>ROUND(E293*H293,2)</f>
        <v>22500</v>
      </c>
      <c r="J293" s="143">
        <v>0</v>
      </c>
      <c r="K293" s="144">
        <f>ROUND(E293*J293,2)</f>
        <v>0</v>
      </c>
      <c r="L293" s="144">
        <v>21</v>
      </c>
      <c r="M293" s="144">
        <f>G293*(1+L293/100)</f>
        <v>0</v>
      </c>
      <c r="N293" s="144">
        <v>0</v>
      </c>
      <c r="O293" s="144">
        <f>ROUND(E293*N293,2)</f>
        <v>0</v>
      </c>
      <c r="P293" s="144">
        <v>0</v>
      </c>
      <c r="Q293" s="144">
        <f>ROUND(E293*P293,2)</f>
        <v>0</v>
      </c>
      <c r="R293" s="127">
        <v>0</v>
      </c>
      <c r="S293" s="127">
        <f>ROUND(E293*R293,2)</f>
        <v>0</v>
      </c>
      <c r="T293" s="127"/>
      <c r="U293" s="127" t="s">
        <v>194</v>
      </c>
      <c r="V293" s="118"/>
      <c r="W293" s="118"/>
    </row>
    <row r="294" spans="1:23" x14ac:dyDescent="0.2">
      <c r="A294" s="2"/>
      <c r="B294" s="3"/>
      <c r="C294" s="160"/>
      <c r="D294" s="5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3" x14ac:dyDescent="0.2">
      <c r="A295" s="121"/>
      <c r="B295" s="122" t="s">
        <v>26</v>
      </c>
      <c r="C295" s="159"/>
      <c r="D295" s="123"/>
      <c r="E295" s="124"/>
      <c r="F295" s="124"/>
      <c r="G295" s="151">
        <f>G8+G47+G51+G57+G72+G75+G94+G172+G225+G292</f>
        <v>0</v>
      </c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3" x14ac:dyDescent="0.2">
      <c r="C296" s="161"/>
      <c r="D296" s="9"/>
    </row>
    <row r="297" spans="1:23" x14ac:dyDescent="0.2">
      <c r="D297" s="9"/>
    </row>
    <row r="298" spans="1:23" x14ac:dyDescent="0.2">
      <c r="D298" s="9"/>
    </row>
    <row r="299" spans="1:23" x14ac:dyDescent="0.2">
      <c r="D299" s="9"/>
    </row>
    <row r="300" spans="1:23" x14ac:dyDescent="0.2">
      <c r="D300" s="9"/>
    </row>
    <row r="301" spans="1:23" x14ac:dyDescent="0.2">
      <c r="D301" s="9"/>
    </row>
    <row r="302" spans="1:23" x14ac:dyDescent="0.2">
      <c r="D302" s="9"/>
    </row>
    <row r="303" spans="1:23" x14ac:dyDescent="0.2">
      <c r="D303" s="9"/>
    </row>
    <row r="304" spans="1:23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mergeCells count="47">
    <mergeCell ref="C178:G178"/>
    <mergeCell ref="C180:G180"/>
    <mergeCell ref="C224:G224"/>
    <mergeCell ref="C226:G226"/>
    <mergeCell ref="C291:G291"/>
    <mergeCell ref="C176:G176"/>
    <mergeCell ref="C123:G123"/>
    <mergeCell ref="C125:G125"/>
    <mergeCell ref="C127:G127"/>
    <mergeCell ref="C129:G129"/>
    <mergeCell ref="C131:G131"/>
    <mergeCell ref="C133:G133"/>
    <mergeCell ref="C135:G135"/>
    <mergeCell ref="C137:G137"/>
    <mergeCell ref="C139:G139"/>
    <mergeCell ref="C171:G171"/>
    <mergeCell ref="C174:G174"/>
    <mergeCell ref="C121:G121"/>
    <mergeCell ref="C96:G96"/>
    <mergeCell ref="C98:G98"/>
    <mergeCell ref="C100:G100"/>
    <mergeCell ref="C102:G102"/>
    <mergeCell ref="C104:G104"/>
    <mergeCell ref="C106:G106"/>
    <mergeCell ref="C108:G108"/>
    <mergeCell ref="C110:G110"/>
    <mergeCell ref="C112:G112"/>
    <mergeCell ref="C117:G117"/>
    <mergeCell ref="C119:G119"/>
    <mergeCell ref="C93:G93"/>
    <mergeCell ref="C18:G18"/>
    <mergeCell ref="C21:G21"/>
    <mergeCell ref="C24:G24"/>
    <mergeCell ref="C27:G27"/>
    <mergeCell ref="C30:G30"/>
    <mergeCell ref="C37:G37"/>
    <mergeCell ref="C41:G41"/>
    <mergeCell ref="C44:G44"/>
    <mergeCell ref="C49:G49"/>
    <mergeCell ref="C53:G53"/>
    <mergeCell ref="C74:G74"/>
    <mergeCell ref="C15:G15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VzorPolozky</vt:lpstr>
      <vt:lpstr>Stavba</vt:lpstr>
      <vt:lpstr>D.1.4.A 1 Pol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Zenkl</cp:lastModifiedBy>
  <cp:lastPrinted>2019-03-19T12:27:02Z</cp:lastPrinted>
  <dcterms:created xsi:type="dcterms:W3CDTF">2009-04-08T07:15:50Z</dcterms:created>
  <dcterms:modified xsi:type="dcterms:W3CDTF">2022-01-05T08:44:14Z</dcterms:modified>
</cp:coreProperties>
</file>